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ведомств" sheetId="1" r:id="rId1"/>
  </sheets>
  <definedNames>
    <definedName name="Z_3195B960_1ED9_4AD9_8842_88EFD0DEC5C8_.wvu.PrintArea" localSheetId="0" hidden="1">'ведомств'!$A$1:$I$958</definedName>
    <definedName name="Z_E82D46EF_2A6E_47CE_A3A6_4C63729DABDA_.wvu.PrintArea" localSheetId="0" hidden="1">'ведомств'!$A$1:$I$958</definedName>
    <definedName name="Z_EBBC31C3_F63E_45AE_BACA_2E6FBC970BF5_.wvu.PrintTitles" localSheetId="0" hidden="1">'ведомств'!$6:$11</definedName>
    <definedName name="_xlnm.Print_Area" localSheetId="0">'ведомств'!$A$1:$I$958</definedName>
  </definedNames>
  <calcPr fullCalcOnLoad="1"/>
</workbook>
</file>

<file path=xl/sharedStrings.xml><?xml version="1.0" encoding="utf-8"?>
<sst xmlns="http://schemas.openxmlformats.org/spreadsheetml/2006/main" count="4164" uniqueCount="715">
  <si>
    <t xml:space="preserve">Субвенций местным бюджетам на реализацию переданных государственных полномочий по назначению государственной социальной помощи, в том числе на основании социального контракта </t>
  </si>
  <si>
    <t xml:space="preserve">Иные межбюджетные трансферты на приобретение специализированного автотранспорта для муниципальных учреждений социальной защиты населения </t>
  </si>
  <si>
    <t>Демонтаж некапитальных объектов</t>
  </si>
  <si>
    <t>Демонтаж капитальных объектов</t>
  </si>
  <si>
    <t>Программа реализации наказов избирателей депутатам Собрания депутатов Копейского городского округа на 2021 год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</si>
  <si>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</si>
  <si>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Приобретение спортивного инвентаря для проведения физкультурно-оздоровительных занятий с населением старшего возраста</t>
  </si>
  <si>
    <t>Ликвидация бюджетного учреждения</t>
  </si>
  <si>
    <t>Муниципальная программа "Повышение уровня внешнего благоустройства Копейского городского округа"</t>
  </si>
  <si>
    <t>Организация отлова животных без владельцев</t>
  </si>
  <si>
    <t>Содержание "Вечного огня"</t>
  </si>
  <si>
    <t>Содержание фонтанов</t>
  </si>
  <si>
    <t>Устройство цветников на землях общего пользования</t>
  </si>
  <si>
    <t>Ведомственная целевая программа "Обеспечение выполнения работ по содержанию объектов и сооружений благоустройства, содержание мест захоронений на территории Копейского городского округа"</t>
  </si>
  <si>
    <t>51 0 40 14060</t>
  </si>
  <si>
    <t>51 0 40 S4060</t>
  </si>
  <si>
    <t>Муниципальная программа "Разработка (корректировка) генерального плана, правил землепользования застройки, документации по планировке территории Копейского городского округа"</t>
  </si>
  <si>
    <t>Подготовка документации по планировке территории для размещения объектов капитального строительства</t>
  </si>
  <si>
    <t>Муниципальная программа "Развитие и поддержка садоводческих некоммерческих товариществ, расположенных на территории Копейского городского округа</t>
  </si>
  <si>
    <t>Субсидии из бюджета городского округа на оказание поддержки садоводческим некоммерческим товариществам</t>
  </si>
  <si>
    <t>Муниципальная программа "Развитие системы коммунальной инфраструктуры Копейского городского округа"</t>
  </si>
  <si>
    <t>Подпрограмма "Содержание и техническое обслуживание инженерных объектов коммунальной инфраструктуры"</t>
  </si>
  <si>
    <t>01 0 00 00000</t>
  </si>
  <si>
    <t>01 7 00 00000</t>
  </si>
  <si>
    <t>01 7 99 00000</t>
  </si>
  <si>
    <t>01 7 89 00000</t>
  </si>
  <si>
    <t>40 0 00 00000</t>
  </si>
  <si>
    <t>40 0 07 00000</t>
  </si>
  <si>
    <t>02 1 20 S4020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</si>
  <si>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на 2021 год и на плановый период 2022 и 2023 годов</t>
  </si>
  <si>
    <t>02 1 20 00000</t>
  </si>
  <si>
    <t>01 2 07 00000</t>
  </si>
  <si>
    <t>05 0 00 00000</t>
  </si>
  <si>
    <t>05 4 00 00000</t>
  </si>
  <si>
    <t>05 4 10 00000</t>
  </si>
  <si>
    <t>05 4 20 00000</t>
  </si>
  <si>
    <t>05 4 А1 00000</t>
  </si>
  <si>
    <t>05 4 A1 5519E</t>
  </si>
  <si>
    <t>05 4 A1 S519E</t>
  </si>
  <si>
    <t>05 4 А1 5519М</t>
  </si>
  <si>
    <t>05 4 А1 S519М</t>
  </si>
  <si>
    <t>01 3 07 00000</t>
  </si>
  <si>
    <t>18 0 00 00000</t>
  </si>
  <si>
    <t>18 0 04 00000</t>
  </si>
  <si>
    <t>14 0 00 00000</t>
  </si>
  <si>
    <t>14 1 00 00000</t>
  </si>
  <si>
    <t>14 1 10 00000</t>
  </si>
  <si>
    <t>14 3 00 00000</t>
  </si>
  <si>
    <t>14 3 20 00000</t>
  </si>
  <si>
    <t>14 3 20 03100</t>
  </si>
  <si>
    <t>14 3 20 2004Д</t>
  </si>
  <si>
    <t>14 3 20 S004Д</t>
  </si>
  <si>
    <t>14 3 20 2004Ж</t>
  </si>
  <si>
    <t>14 3 20 S004Ж</t>
  </si>
  <si>
    <t>14 3 20 20045</t>
  </si>
  <si>
    <t>14 3 20 S0045</t>
  </si>
  <si>
    <t>14 3 20 20047</t>
  </si>
  <si>
    <t>14 3 20 S0047</t>
  </si>
  <si>
    <t>14 3 20 00200</t>
  </si>
  <si>
    <t>14 3 20 20048</t>
  </si>
  <si>
    <t>14 3 20 S0048</t>
  </si>
  <si>
    <t>14 3 50 00000</t>
  </si>
  <si>
    <t>14 3 50 20042</t>
  </si>
  <si>
    <t>14 3 50 S0042</t>
  </si>
  <si>
    <t>14 3 Р5 00000</t>
  </si>
  <si>
    <t>14 3 Р5 50810</t>
  </si>
  <si>
    <t>14 2 00 00000</t>
  </si>
  <si>
    <t>14 2 04 00000</t>
  </si>
  <si>
    <t>14 2 04 20400</t>
  </si>
  <si>
    <t>14 3 07 00000</t>
  </si>
  <si>
    <t>14 3 07 00100</t>
  </si>
  <si>
    <t>14 3 07 00110</t>
  </si>
  <si>
    <t>01 5 00 00000</t>
  </si>
  <si>
    <t>01 5 20 00000</t>
  </si>
  <si>
    <t>01 5 20 42000</t>
  </si>
  <si>
    <t>02 0 00 00000</t>
  </si>
  <si>
    <t>02 1 00 00000</t>
  </si>
  <si>
    <t>02 1 07 00000</t>
  </si>
  <si>
    <t>02 1 20 S4080</t>
  </si>
  <si>
    <t>02 2 00 00000</t>
  </si>
  <si>
    <t>02 2 10 00000</t>
  </si>
  <si>
    <t>02 2 10 04010</t>
  </si>
  <si>
    <t>02 2 10 42000</t>
  </si>
  <si>
    <t>01 1 00 00000</t>
  </si>
  <si>
    <t>01 1 E1 00000</t>
  </si>
  <si>
    <t>01 1 E1 S3050</t>
  </si>
  <si>
    <t>01 3 00 00000</t>
  </si>
  <si>
    <t>01 3 20 00000</t>
  </si>
  <si>
    <t>01 3 20 S3330</t>
  </si>
  <si>
    <t>01 5 10 00000</t>
  </si>
  <si>
    <t>01 5 10 42100</t>
  </si>
  <si>
    <t>01 5 10 L3044</t>
  </si>
  <si>
    <t>01 5 10 S3030</t>
  </si>
  <si>
    <t>01 5 10 S3300</t>
  </si>
  <si>
    <t>01 5 20 42100</t>
  </si>
  <si>
    <t>01 5 20 43300</t>
  </si>
  <si>
    <t>01 7 10 00000</t>
  </si>
  <si>
    <t>01 7 10 03090</t>
  </si>
  <si>
    <t>01 7 10 03120</t>
  </si>
  <si>
    <t>01 7 10 42100</t>
  </si>
  <si>
    <t>01 7 10 43300</t>
  </si>
  <si>
    <t>01 7 E1 00000</t>
  </si>
  <si>
    <t>01 7 E1 51690</t>
  </si>
  <si>
    <t>01 7 E4 00000</t>
  </si>
  <si>
    <t>01 7 E4 52100</t>
  </si>
  <si>
    <t>01 5 20 42300</t>
  </si>
  <si>
    <t>01 7 10 42300</t>
  </si>
  <si>
    <t>01 5 07 00000</t>
  </si>
  <si>
    <t>01 5 07 S3010</t>
  </si>
  <si>
    <t>13 0 00 00000</t>
  </si>
  <si>
    <t>13 0 50 00000</t>
  </si>
  <si>
    <t>13 0 50 32000</t>
  </si>
  <si>
    <t>01 2 00 00000</t>
  </si>
  <si>
    <t>01 4 00 00000</t>
  </si>
  <si>
    <t>01 4 07 00000</t>
  </si>
  <si>
    <t>01 8 00 0000 0</t>
  </si>
  <si>
    <t>01 8 04 00000</t>
  </si>
  <si>
    <t>01 8 04 20400</t>
  </si>
  <si>
    <t>01 8 89 00000</t>
  </si>
  <si>
    <t>01 8 89 20400</t>
  </si>
  <si>
    <t>13 0 07 00000</t>
  </si>
  <si>
    <t>24 0 00 00000</t>
  </si>
  <si>
    <t>24 2 00 00000</t>
  </si>
  <si>
    <t>24 2 07 00000</t>
  </si>
  <si>
    <t>01 7 95 00000</t>
  </si>
  <si>
    <t>01 7 95 28380</t>
  </si>
  <si>
    <t>01 7 07 00000</t>
  </si>
  <si>
    <t>01 7 07 03020</t>
  </si>
  <si>
    <t>02 1 20 S4060</t>
  </si>
  <si>
    <t>02 2 20 00000</t>
  </si>
  <si>
    <t>02 2 20 04050</t>
  </si>
  <si>
    <t>10 0 00 00000</t>
  </si>
  <si>
    <t>10 0 20 00000</t>
  </si>
  <si>
    <t>13 0 20 00000</t>
  </si>
  <si>
    <t>04 0 00 00000</t>
  </si>
  <si>
    <t>04 1 00 00000</t>
  </si>
  <si>
    <t>04 1 20 00000</t>
  </si>
  <si>
    <t>04 2 00 00000</t>
  </si>
  <si>
    <t>04 2 20 00000</t>
  </si>
  <si>
    <t>04 3 00 00000</t>
  </si>
  <si>
    <t>04 3 20 00000</t>
  </si>
  <si>
    <t>05 1 00 00000</t>
  </si>
  <si>
    <t>05 1 10 00000</t>
  </si>
  <si>
    <t xml:space="preserve">05 1 20 00000 </t>
  </si>
  <si>
    <t>05 1 A1 00000</t>
  </si>
  <si>
    <t>05 1 A1 68090</t>
  </si>
  <si>
    <t>05 1 A1 S8090</t>
  </si>
  <si>
    <t>05 2 00 00000</t>
  </si>
  <si>
    <t>05 2 10 00000</t>
  </si>
  <si>
    <t>05 2 20 00000</t>
  </si>
  <si>
    <t>05 3 00 00000</t>
  </si>
  <si>
    <t>05 3 10 00000</t>
  </si>
  <si>
    <t xml:space="preserve">05 3 20 00000 </t>
  </si>
  <si>
    <t>05 5 00 00000</t>
  </si>
  <si>
    <t>05 5 04 00000</t>
  </si>
  <si>
    <t>05 5 04 20400</t>
  </si>
  <si>
    <t>05 5 89 00000</t>
  </si>
  <si>
    <t>05 5 89 20400</t>
  </si>
  <si>
    <t>05 5 99 00000</t>
  </si>
  <si>
    <t>04 1 50 00000</t>
  </si>
  <si>
    <t>04 1 50 33000</t>
  </si>
  <si>
    <t>04 1 50 74000</t>
  </si>
  <si>
    <t>04 1 06 00000</t>
  </si>
  <si>
    <t>04 1 06 49100</t>
  </si>
  <si>
    <t>04 1 95 00000</t>
  </si>
  <si>
    <t>04 1 95 49100</t>
  </si>
  <si>
    <t>31 0 00 00000</t>
  </si>
  <si>
    <t>31 0 10 00000</t>
  </si>
  <si>
    <t>31 0 10 28000</t>
  </si>
  <si>
    <t>31 0 20 00000</t>
  </si>
  <si>
    <t>31 0 89 00000</t>
  </si>
  <si>
    <t>31 0 89 28000</t>
  </si>
  <si>
    <t>31 0 99 00000</t>
  </si>
  <si>
    <t>31 0 99 28000</t>
  </si>
  <si>
    <t>04 1 95 75000</t>
  </si>
  <si>
    <t>31 0 06 00000</t>
  </si>
  <si>
    <t>31 0 06 28300</t>
  </si>
  <si>
    <t>31 0 06 28310</t>
  </si>
  <si>
    <t>31 0 06 28320</t>
  </si>
  <si>
    <t>31 0 06 28330</t>
  </si>
  <si>
    <t>31 0 06 28340</t>
  </si>
  <si>
    <t>31 0 06 28350</t>
  </si>
  <si>
    <t>31 0 06 28370</t>
  </si>
  <si>
    <t>31 0 06 28380</t>
  </si>
  <si>
    <t>31 0 06 28390</t>
  </si>
  <si>
    <t>31 0 06 28400</t>
  </si>
  <si>
    <t>31 0 06 28410</t>
  </si>
  <si>
    <t>31 0 06 52200</t>
  </si>
  <si>
    <t>31 0 06 52500</t>
  </si>
  <si>
    <t>31 0 06 52800</t>
  </si>
  <si>
    <t>31 0 95 00000</t>
  </si>
  <si>
    <t>31 0 95 28300</t>
  </si>
  <si>
    <t>31 0 95 28310</t>
  </si>
  <si>
    <t>31 0 95 28320</t>
  </si>
  <si>
    <t>31 0 95 28340</t>
  </si>
  <si>
    <t>31 0 95 28350</t>
  </si>
  <si>
    <t>31 0 95 28380</t>
  </si>
  <si>
    <t>31 0 95 28390</t>
  </si>
  <si>
    <t>31 0 95 28410</t>
  </si>
  <si>
    <t>31 0 95 51370</t>
  </si>
  <si>
    <t>31 0 95 52200</t>
  </si>
  <si>
    <t>31 0 95 53800</t>
  </si>
  <si>
    <t>31 0 06 28140</t>
  </si>
  <si>
    <t>31 0 06 28190</t>
  </si>
  <si>
    <t>31 0 06 28220</t>
  </si>
  <si>
    <t>31 0 10 28100</t>
  </si>
  <si>
    <t>31 0 95 28190</t>
  </si>
  <si>
    <t>31 0 95 28220</t>
  </si>
  <si>
    <t>31 0 P1 00000</t>
  </si>
  <si>
    <t>31 0 P1 28180</t>
  </si>
  <si>
    <t>04 1 00 0000,0</t>
  </si>
  <si>
    <t>04 1 04 00000</t>
  </si>
  <si>
    <t>04 1 04 20400</t>
  </si>
  <si>
    <t>04 1 50 34000</t>
  </si>
  <si>
    <t>04 1 95 72000</t>
  </si>
  <si>
    <t>04 2 06 00000</t>
  </si>
  <si>
    <t>04 3 06 00000</t>
  </si>
  <si>
    <t>04 3 50 00000</t>
  </si>
  <si>
    <t>04 3 50 34000</t>
  </si>
  <si>
    <t>31 0 04 00000</t>
  </si>
  <si>
    <t>31 0 04 20400</t>
  </si>
  <si>
    <t>31 0 04 28080</t>
  </si>
  <si>
    <t>31 0 04 S8080</t>
  </si>
  <si>
    <t>31 0 04 28110</t>
  </si>
  <si>
    <t>31 0 04 28350</t>
  </si>
  <si>
    <t>31 0 04 28370</t>
  </si>
  <si>
    <t>31 0 04 52500</t>
  </si>
  <si>
    <t>31 0 20 08080</t>
  </si>
  <si>
    <t>40 0 06 00000</t>
  </si>
  <si>
    <t>99 0 04 59300</t>
  </si>
  <si>
    <t>99 0 00 00000</t>
  </si>
  <si>
    <t>99 0 04 00000</t>
  </si>
  <si>
    <t>99 0 04 20100</t>
  </si>
  <si>
    <t>99 0 04 03060</t>
  </si>
  <si>
    <t>99 0 04 12010</t>
  </si>
  <si>
    <t>31 0 04 28540</t>
  </si>
  <si>
    <t>99 0 89 00000</t>
  </si>
  <si>
    <t>99 0 89 20400</t>
  </si>
  <si>
    <t>99 0 04 51200</t>
  </si>
  <si>
    <t>99 0 04 20300</t>
  </si>
  <si>
    <t>99 0 04 07050</t>
  </si>
  <si>
    <t>17 0 00 00000</t>
  </si>
  <si>
    <t>17 0 04 00000</t>
  </si>
  <si>
    <t>61 0 00 00000</t>
  </si>
  <si>
    <t>61 0 04 00000</t>
  </si>
  <si>
    <t>61 0 04 П0000</t>
  </si>
  <si>
    <t>99 0 04 99600</t>
  </si>
  <si>
    <t>99 0 04 9909 0</t>
  </si>
  <si>
    <t>99 0 20 0000 0</t>
  </si>
  <si>
    <t>99 0 20 38300</t>
  </si>
  <si>
    <t>99 0 50 00000</t>
  </si>
  <si>
    <t>99 0 50 30500</t>
  </si>
  <si>
    <t>30 0 99 00000</t>
  </si>
  <si>
    <t>30 0 00 00000</t>
  </si>
  <si>
    <t>45 0 00 00000</t>
  </si>
  <si>
    <t>45 1 10 ПЖ000</t>
  </si>
  <si>
    <t>45 2 00 00000</t>
  </si>
  <si>
    <t>45 2 10 00000</t>
  </si>
  <si>
    <t>52 0 00 00000</t>
  </si>
  <si>
    <t>52 2 00 00000</t>
  </si>
  <si>
    <t>52 2 10 0000 0</t>
  </si>
  <si>
    <t>52 2 10 00000</t>
  </si>
  <si>
    <t>62 0 00 00000</t>
  </si>
  <si>
    <t>62 0 50 S1060</t>
  </si>
  <si>
    <t>08 0 00 00000</t>
  </si>
  <si>
    <t>08 1 00 00000</t>
  </si>
  <si>
    <t>08 1 10 00000</t>
  </si>
  <si>
    <t>08 1 10 ПСД00</t>
  </si>
  <si>
    <t>08 1 10 ЭС000</t>
  </si>
  <si>
    <t>08 1 40 00000</t>
  </si>
  <si>
    <t>08 1 40 ПСД00</t>
  </si>
  <si>
    <t>08 2 00 00000</t>
  </si>
  <si>
    <t>08 2 10 00000</t>
  </si>
  <si>
    <t>08 2 10 NS000</t>
  </si>
  <si>
    <t>08 2 10 У0000</t>
  </si>
  <si>
    <t>16 0 00 00000</t>
  </si>
  <si>
    <t>16 0 10 00000</t>
  </si>
  <si>
    <t>16 0 10 ПКТ00</t>
  </si>
  <si>
    <t>16 0 10 СВ000</t>
  </si>
  <si>
    <t>16 0 10 СФН00</t>
  </si>
  <si>
    <t>16 0 10 УК000</t>
  </si>
  <si>
    <t>99 0 04 20400</t>
  </si>
  <si>
    <t>34 0 00 00000</t>
  </si>
  <si>
    <t>34 0 F2 00000</t>
  </si>
  <si>
    <t>34 0 F2 55550</t>
  </si>
  <si>
    <t>46 0 00 00000</t>
  </si>
  <si>
    <t>46 0 10 00000</t>
  </si>
  <si>
    <t>46 0 10 УДС00</t>
  </si>
  <si>
    <t>46 0 10 06050</t>
  </si>
  <si>
    <t>46 0 10 S6050</t>
  </si>
  <si>
    <t>46 0 40 00000</t>
  </si>
  <si>
    <t>46 0 40 06040</t>
  </si>
  <si>
    <t>46 0 40 S6040</t>
  </si>
  <si>
    <t>01 7 10 03070</t>
  </si>
  <si>
    <t>01 7 10 43500</t>
  </si>
  <si>
    <t>Предоставление единовременной социальной выплаты специалистам государственных учреждений здравоохранения, расположенных на территории Копейского городского округа</t>
  </si>
  <si>
    <t>99 0 04 S9600</t>
  </si>
  <si>
    <t>99 0 04 20900</t>
  </si>
  <si>
    <t>99 0 04 21200</t>
  </si>
  <si>
    <t>99 0 04 22500</t>
  </si>
  <si>
    <t>45 1 00 00000</t>
  </si>
  <si>
    <t>45 1 10 00000</t>
  </si>
  <si>
    <t>45 2 10 В0000</t>
  </si>
  <si>
    <t>45 4 00 00000</t>
  </si>
  <si>
    <t>45 4 10 00000</t>
  </si>
  <si>
    <t>45 4 10 ЕДДС0</t>
  </si>
  <si>
    <t>99 0 04 21800</t>
  </si>
  <si>
    <t>99 0 04 67040</t>
  </si>
  <si>
    <t>99 0 50 30200</t>
  </si>
  <si>
    <t>24 0 00 0000 0</t>
  </si>
  <si>
    <t>24 1 00 00000</t>
  </si>
  <si>
    <t>24 1 10 БДД00</t>
  </si>
  <si>
    <t>24 1 10 00000</t>
  </si>
  <si>
    <t>36 0 00 00000</t>
  </si>
  <si>
    <t>36 0 10 00000</t>
  </si>
  <si>
    <t>44 0 00 00000</t>
  </si>
  <si>
    <t>44 0 04 00000</t>
  </si>
  <si>
    <t>99 0 04 82200</t>
  </si>
  <si>
    <t>20 0 00 00000</t>
  </si>
  <si>
    <t>20 1 00 00000</t>
  </si>
  <si>
    <t>20 1 04 00000</t>
  </si>
  <si>
    <t>20 2 00 00000</t>
  </si>
  <si>
    <t>20 2 04 00000</t>
  </si>
  <si>
    <t>20 2 04 R5110</t>
  </si>
  <si>
    <t>38 0 00 00000</t>
  </si>
  <si>
    <t>38 0 F3 00000</t>
  </si>
  <si>
    <t>38 0 F3 14070</t>
  </si>
  <si>
    <t>38 0 F3 S4070</t>
  </si>
  <si>
    <t>42 0 00 00000</t>
  </si>
  <si>
    <t>42 0 F3 00000</t>
  </si>
  <si>
    <t>42 0 F3 67483</t>
  </si>
  <si>
    <t>42 0 F3 6748S</t>
  </si>
  <si>
    <t>28 0 00 00000</t>
  </si>
  <si>
    <t>28 0 40 00000</t>
  </si>
  <si>
    <t>28 0 40 R0820</t>
  </si>
  <si>
    <t>60 0 00 00000</t>
  </si>
  <si>
    <t>60 0 06 00000</t>
  </si>
  <si>
    <t>60 0 06 L4970</t>
  </si>
  <si>
    <t>14 3 40 S0040</t>
  </si>
  <si>
    <t>14 3 40 00040</t>
  </si>
  <si>
    <t>14 3 40 00000</t>
  </si>
  <si>
    <t>21 0 00 00000</t>
  </si>
  <si>
    <t>21 0 04 00000</t>
  </si>
  <si>
    <t>21 0 50 00000</t>
  </si>
  <si>
    <t>44 0 10 0000 0</t>
  </si>
  <si>
    <t>47 0 00 00000</t>
  </si>
  <si>
    <t>47 0 10 00000</t>
  </si>
  <si>
    <t>47 0 10 СН000</t>
  </si>
  <si>
    <t>48 0 00 00000</t>
  </si>
  <si>
    <t>48 0 10 00000</t>
  </si>
  <si>
    <t>12 0 00 00000</t>
  </si>
  <si>
    <t>12 0 40 00000</t>
  </si>
  <si>
    <t>12 0 40 16010</t>
  </si>
  <si>
    <t>12 0 40 S6010</t>
  </si>
  <si>
    <t>49 0 00 00000</t>
  </si>
  <si>
    <t>49 0 10 00000</t>
  </si>
  <si>
    <t>49 0 10 КГ000</t>
  </si>
  <si>
    <t>49 0 10 НСС00</t>
  </si>
  <si>
    <t>51 0 00 00000</t>
  </si>
  <si>
    <t>51 0 40 00000</t>
  </si>
  <si>
    <t>62 0 50 00000</t>
  </si>
  <si>
    <t>45 2 10 ПЛ000</t>
  </si>
  <si>
    <t>47 0 10 ДМН00</t>
  </si>
  <si>
    <t>47 0 10 ДМК00</t>
  </si>
  <si>
    <t>50 0 00 0000 0</t>
  </si>
  <si>
    <t>50 0 10 00000</t>
  </si>
  <si>
    <t>50 0 10 ВЕЧ00</t>
  </si>
  <si>
    <t>50 0 10 СБ000</t>
  </si>
  <si>
    <t>50 0 10 Ф0000</t>
  </si>
  <si>
    <t>99 0 04 61080</t>
  </si>
  <si>
    <t>99 0 50 30400</t>
  </si>
  <si>
    <t>29 0 00 00000</t>
  </si>
  <si>
    <t>29 0 99 00000</t>
  </si>
  <si>
    <t>29 0 99 GSZ00</t>
  </si>
  <si>
    <t>43 0 00 00000</t>
  </si>
  <si>
    <t>43 0 99 00000</t>
  </si>
  <si>
    <t>51 0 00 0000 0</t>
  </si>
  <si>
    <t>51 0 10 00000</t>
  </si>
  <si>
    <t>51 0 40 14050</t>
  </si>
  <si>
    <t>53 0 00 00000</t>
  </si>
  <si>
    <t>53 0 99 00000</t>
  </si>
  <si>
    <t>99 0 00 0000 0</t>
  </si>
  <si>
    <t>99 0 04 99120</t>
  </si>
  <si>
    <t>02 1 Р2 00000</t>
  </si>
  <si>
    <t>02 1 P2 04150</t>
  </si>
  <si>
    <t>02 1 P2 S4150</t>
  </si>
  <si>
    <t>13 0 04 00000</t>
  </si>
  <si>
    <t>15 0 00 00000</t>
  </si>
  <si>
    <t>15 0 04 00000</t>
  </si>
  <si>
    <t>15 0 04 МК000</t>
  </si>
  <si>
    <t>15 0 E8 00000</t>
  </si>
  <si>
    <t>15 0 E8 S1010</t>
  </si>
  <si>
    <t>16 0 10 ЦВ000</t>
  </si>
  <si>
    <t>31 0 20 08040</t>
  </si>
  <si>
    <t>Ю.А. Рамих</t>
  </si>
  <si>
    <t>Оплата услуг специалистов по организации физкультурно-оздоровительной и спортивно-массовой работы с  детьми и подростками от 6 до 18 лет</t>
  </si>
  <si>
    <t>Реализация программ формирования современной городской среды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</si>
  <si>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</si>
  <si>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муниципального задания на оказание муниципальных услуг дошкольных образовательных организаций</t>
  </si>
  <si>
    <t>Муниципальная программа "Развитие муниципальной системы образования Копейского городского округа"</t>
  </si>
  <si>
    <t xml:space="preserve">07 </t>
  </si>
  <si>
    <t>Подпрограмма "Формирование здоровьесберегающих условий и безопасных условий организации образовательного процесса"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</si>
  <si>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</si>
  <si>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Подпрограмма "Обеспечение доступного и качественного общего и дополнительного образования"</t>
  </si>
  <si>
    <t>Финансовое обеспечение муниципального задания на оказание муниципальных услуг общеобразовательных организаций</t>
  </si>
  <si>
    <t>Финансовое обеспечение муниципального задания на оказание муниципальных услуг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</si>
  <si>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</si>
  <si>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Финансовое обеспечение общеобразовательных организаций для обучающихся и воспитанников с ограниченными возможностями здоровья</t>
  </si>
  <si>
    <t>Закупка товаров, работ и услуг для государственных (муниципальных) нужд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</si>
  <si>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</si>
  <si>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Муниципальная программа "Развитие муниципальной службы Копейского городского округа"</t>
  </si>
  <si>
    <t>Финансовое обеспечение муниципального задания на оказание муниципальных услуг прочих организаций</t>
  </si>
  <si>
    <t>Предоставление субсидий на возмещение затрат, связанных с осуществлением мер социальной поддержки отдельных категорий граждан по проезду на территории Копейского городского округа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</si>
  <si>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</si>
  <si>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Подпрограмма "Организация управления подведомственными учреждениями"</t>
  </si>
  <si>
    <t>Предоставление субсидий социально ориентированным некоммерческим организациям</t>
  </si>
  <si>
    <t>Расходы на обеспечение функций местного самоуправления</t>
  </si>
  <si>
    <t>Капитальный ремонт, ремонт и содержание автомобильных дорог общего пользования местного значения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</si>
  <si>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</si>
  <si>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</si>
  <si>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Управление образования администрации Копейского городского округа Челябинской области</t>
  </si>
  <si>
    <t>Организация работы комиссий по делам несовершеннолетних и защите из прав</t>
  </si>
  <si>
    <t>Управление социальной защиты населения администрации Копейского городского округа  Челябинской области</t>
  </si>
  <si>
    <t>207</t>
  </si>
  <si>
    <t>Пенсионное обеспечение</t>
  </si>
  <si>
    <t xml:space="preserve">10 </t>
  </si>
  <si>
    <t xml:space="preserve">Доплата к пенсии за выслугу лет муниципальным служащим, лицам, замещавшим выборные муниципальные должности </t>
  </si>
  <si>
    <t>Социальное обслуживание населения</t>
  </si>
  <si>
    <t>Реализация переданных государственных полномочий по социальному обслуживанию граждан</t>
  </si>
  <si>
    <t>Предоставление мер социальной поддержки "Почетным гражданам города"</t>
  </si>
  <si>
    <t>Реализация иных муниципальных функций в области социальной политики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</si>
  <si>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</si>
  <si>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Реализация энергосервисного контракта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</si>
  <si>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организации (прекращением деятельности, полномочий физическими лицами), в соответствии с Федеральным законом от 19 мая 1995 года №81-ФЗ "О государственных пособиях гражданам, имеющим детей"</t>
  </si>
  <si>
    <t>Подпрограмма "Содержание и техническое обслуживание сетей наружного освещения"</t>
  </si>
  <si>
    <t>Региональный проект "Социальная активность"</t>
  </si>
  <si>
    <t>Муниципальная программа "Обеспечение беспрепятственного доступа инвалидов и других маломобильных групп населения к жилым и общественным зданиям, объектам социальной и транспортной инфраструктуры на территории Копейского городского округа"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</si>
  <si>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</si>
  <si>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</t>
  </si>
  <si>
    <t>Региональный проект "Формирование комфортной городской среды"</t>
  </si>
  <si>
    <t>Ведомственная целевая программа "Осуществление функций "Застройщика" и "Технического заказчика" по объектам капитального строительства, капитального и (или) текущего ремонта, а также реконструкции государственной и (или) муниципальной собственности Копейского городского округа, капитальное строительство, капитальный ремонт, реконструкция или текущий ремонт, который осуществляется с привлечением бюджетных средств"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</si>
  <si>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</t>
  </si>
  <si>
    <t>Обеспечение мероприятий по переселению граждан из аварийного жилищного фонда за счет средств местного бюджета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</si>
  <si>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</si>
  <si>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</si>
  <si>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</si>
  <si>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Подпрограмма "Повышение безопасности дорожного движения"</t>
  </si>
  <si>
    <t>Проведение ремонтных работ по замене оконных блоков в муниципальных общеобразовательных организациях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</si>
  <si>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</si>
  <si>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</si>
  <si>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</si>
  <si>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</si>
  <si>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Администрация Копейского городского округа Челябинской  области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</si>
  <si>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</si>
  <si>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</si>
  <si>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Другие вопросы в области социальной политики</t>
  </si>
  <si>
    <t>Подпрограмма "Социальная поддержка семьи и детства"</t>
  </si>
  <si>
    <t>Подпрограмма "Реабилитация инвалидов, маломобильных категорий населения"</t>
  </si>
  <si>
    <t>Организация и осуществление деятельности по опеке и попечительству</t>
  </si>
  <si>
    <t>Организация работы органов управления социальной защиты населения муниципальных образований</t>
  </si>
  <si>
    <t xml:space="preserve">Возмещение затрат в связи с оказанием услуг по перевозке пассажиров городским автомобильным пассажирским транспортом общего пользования по регулируемым тарифам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</si>
  <si>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</si>
  <si>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ВСЕГО РАСХОДОВ</t>
  </si>
  <si>
    <t>Ведомство</t>
  </si>
  <si>
    <t>Раздел</t>
  </si>
  <si>
    <t>Подраздел</t>
  </si>
  <si>
    <t>Целевая статья</t>
  </si>
  <si>
    <t>Группа вида расходов</t>
  </si>
  <si>
    <t>ПРИЛОЖЕНИЕ 5</t>
  </si>
  <si>
    <t xml:space="preserve"> </t>
  </si>
  <si>
    <t>Электроэнергия, потребленная на уличное освещение</t>
  </si>
  <si>
    <t>Муниципальная программа "Развитие системы социальной защиты населения Копейского городского округа"</t>
  </si>
  <si>
    <t>Капитальные вложения в объекты государственной (муниципальной) собственности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</si>
  <si>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</si>
  <si>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Уплата налога на имущество организаций, земельного и транспортного налогов</t>
  </si>
  <si>
    <t>Муниципальная программа "Обеспечение общественного порядка и противодействие преступности в Копейском городском округе"</t>
  </si>
  <si>
    <t>Субсидии из бюджета городского округа автономной некоммерческой организации "Редакция газеты "Копейский рабочий"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</si>
  <si>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</si>
  <si>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</si>
  <si>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Городская служба заказчика</t>
  </si>
  <si>
    <t>Проведение капитального ремонта зданий и сооружений муниципальных организаций дошкольного образования</t>
  </si>
  <si>
    <t>Приобретение технических средств реабилитации для пунктов проката в муниципальных учреждениях системы социальной защиты населения</t>
  </si>
  <si>
    <t>Региональный  проект «Финансовая  поддержка семей при рождении детей»</t>
  </si>
  <si>
    <t>Подпрограмма "Формирование законопослушного поведения участников дорожного движения в Копейском городском округе"</t>
  </si>
  <si>
    <t>Муниципальная программа "Повышение безопасности дорожного движения в Копейском городском округе"</t>
  </si>
  <si>
    <t>Региональный проект "Цифровая образовательная среда"</t>
  </si>
  <si>
    <t>Региональный проект "Современная школа"</t>
  </si>
  <si>
    <t>Дополнительное образование детей</t>
  </si>
  <si>
    <t>Спорт высших достижений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</si>
  <si>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</si>
  <si>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>Судебная система</t>
  </si>
  <si>
    <t>Финансовая поддержка организаций спортивной подготовки по базовым видам спорта</t>
  </si>
  <si>
    <t>Муниципальная программа "Обеспечение общественного порядка и противодействие преступности в Копейском городском округе "</t>
  </si>
  <si>
    <t>Адресная субсидия гражданам в связи с ростом платы за коммунальные услуги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</si>
  <si>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</si>
  <si>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</si>
  <si>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2022 год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</si>
  <si>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</si>
  <si>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</si>
  <si>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Региональный проект "Культурная среда"</t>
  </si>
  <si>
    <t>Создание модельных муниципальных библиотек за счет средств областного бюджета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</si>
  <si>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</si>
  <si>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</si>
  <si>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Устройство контейнерных площадок</t>
  </si>
  <si>
    <t>Обеспечение проведения выборов и референдумов</t>
  </si>
  <si>
    <t>Региональный  проект  «Создание  для  всех категорий  и  групп  населения  условий  для занятий  физической  культурой  и  спортом, массовым спортом, в том числе повышение уровня обеспеченности населения объектами спорта и подготовка спортивного резерва»</t>
  </si>
  <si>
    <t>Организация и проведение мероприятий с детьми и молодежью</t>
  </si>
  <si>
    <t>Подпрограмма "Совершенствование системы управления и контроля за деятельностью муниципальных учреждений в сфере физической культуры и спорта"</t>
  </si>
  <si>
    <t>Подпрограмма "Развитие физкультурно-оздоровительной и спортивно-массовой работы на территории городского округа"</t>
  </si>
  <si>
    <t>Подпрограмма "Поддержка и развитие дошкольного образования"</t>
  </si>
  <si>
    <t>Субсидия на иные цели в общеобразовательных организациях</t>
  </si>
  <si>
    <t>Проведение физкультурно-оздоровительных и спортивных мероприятий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</si>
  <si>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</si>
  <si>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Обеспечение подготовки и участие ведущих спортсменов и сборных команд округа в областных, окружных, всероссийских соревнованиях, участие в учебно-тренировочных сборах, оплата турнирных взносов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</si>
  <si>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</si>
  <si>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Молодежная политика</t>
  </si>
  <si>
    <t>Подпрограмма "Подготовка образовательных организаций к новому учебному году"</t>
  </si>
  <si>
    <t>Субсидия на иные цели в дошкольных образовательных организациях</t>
  </si>
  <si>
    <t>Муниципальная программа "Чистая вода"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</si>
  <si>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</si>
  <si>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"Благоустройство городской среды Копейского городского округа"</t>
  </si>
  <si>
    <t>Муниципальная программа "Развитие культуры Копейского городского округа"</t>
  </si>
  <si>
    <t>Муниципальная программа "Организация проведения кадастровых работ для обеспечения постановки на кадастровый учет объектов коммунальной инфраструктуры, расположенных на территории Копейского городского округа, и работ по техническому обследованию объектов теплоснабжения, находящихся в муниципальной собственности Копейского городского округа"</t>
  </si>
  <si>
    <t>00</t>
  </si>
  <si>
    <t>Наименование</t>
  </si>
  <si>
    <t>Собрание депутатов Копейского городского округа Челябинской  области</t>
  </si>
  <si>
    <t>201</t>
  </si>
  <si>
    <t>Общегосударственные вопросы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</si>
  <si>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</si>
  <si>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</si>
  <si>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деятельности</t>
  </si>
  <si>
    <t>Расходы общегосударственного характера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</si>
  <si>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</si>
  <si>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</t>
  </si>
  <si>
    <t>03</t>
  </si>
  <si>
    <t>100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</si>
  <si>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</si>
  <si>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</si>
  <si>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200</t>
  </si>
  <si>
    <t>800</t>
  </si>
  <si>
    <t>Председатель представительного органа муниципального образования</t>
  </si>
  <si>
    <t>Финансовое обеспечение выполнения функций органами местного самоуправления</t>
  </si>
  <si>
    <t>Депутаты (члены) представительного органа муниципального образования</t>
  </si>
  <si>
    <t>13</t>
  </si>
  <si>
    <t>Закупка товаров, работ, услуг для обеспечения государственных (муниципальных) нужд</t>
  </si>
  <si>
    <t>Другие общегосударственные вопросы</t>
  </si>
  <si>
    <t>Выполнение других обязательств государства</t>
  </si>
  <si>
    <t>07</t>
  </si>
  <si>
    <t>05</t>
  </si>
  <si>
    <t>Образование</t>
  </si>
  <si>
    <t>Профессиональная подготовка, переподготовка и повышение квалификации</t>
  </si>
  <si>
    <t>Контрольно-счетная палата Копейского городского округа Челябинской  области</t>
  </si>
  <si>
    <t>203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</si>
  <si>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</si>
  <si>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</si>
  <si>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Руководитель контрольно-счетной палаты и его заместители </t>
  </si>
  <si>
    <t>205</t>
  </si>
  <si>
    <t>Управление по имуществу и земельным отношениям администрации Копейского городского округа Челябинской  области</t>
  </si>
  <si>
    <t>Финансовое управление администрации Копейского городского округа Челябинской  области</t>
  </si>
  <si>
    <t>206</t>
  </si>
  <si>
    <t>Оценка недвижимости, признание прав и регулирование отношений по муниципальной собственности</t>
  </si>
  <si>
    <t>Национальная экономика</t>
  </si>
  <si>
    <t>04</t>
  </si>
  <si>
    <t>Другие вопросы в области национальной экономики</t>
  </si>
  <si>
    <t>12</t>
  </si>
  <si>
    <t>Охрана семьи и детства</t>
  </si>
  <si>
    <t>10</t>
  </si>
  <si>
    <t>Социальная политика</t>
  </si>
  <si>
    <t>400</t>
  </si>
  <si>
    <t>211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</si>
  <si>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</si>
  <si>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</si>
  <si>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</si>
  <si>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</si>
  <si>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</si>
  <si>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Резервный фонд местной администрации</t>
  </si>
  <si>
    <t>Транспорт</t>
  </si>
  <si>
    <t>08</t>
  </si>
  <si>
    <t>Жилищно-коммунальное хозяйство</t>
  </si>
  <si>
    <t>Коммунальное хозяйство</t>
  </si>
  <si>
    <t>Благоустройство</t>
  </si>
  <si>
    <t>Организация оплачиваемых общественных работ для граждан, ищущих работу и безработных граждан; временных работ для несовершеннолетних граждан в возрасте от 14 до 18 лет и на создание рабочих мест для занятых на общественных и временных работах на территории Копейского городского округа</t>
  </si>
  <si>
    <t>Другие вопросы в области образования</t>
  </si>
  <si>
    <t>09</t>
  </si>
  <si>
    <t>Муниципальная программа" Молодежь Копейска"</t>
  </si>
  <si>
    <t>Социальное обеспечение и иные выплаты населению</t>
  </si>
  <si>
    <t>300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</si>
  <si>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</si>
  <si>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Выполнение публичных обязательств перед физическим лицом, подлежащих исполнению в денежной форме</t>
  </si>
  <si>
    <t>Мероприятия по понижению воды в карьере шахты "Красная Горнячка"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</si>
  <si>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</si>
  <si>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</si>
  <si>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Подпрограмма" Развитие системы поддержки одаренных детей и талантливой молодежи"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</si>
  <si>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</si>
  <si>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</si>
  <si>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Органы юстиции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</si>
  <si>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</si>
  <si>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Общеэкономические вопросы</t>
  </si>
  <si>
    <t>Реализация переданных государственных полномочий в области охраны труда</t>
  </si>
  <si>
    <t>Муниципальная программа "Развитие субъектов малого и среднего предпринимательства в Копейском городском округе Челябинской области"</t>
  </si>
  <si>
    <t>Мероприятия по предупреждению и ликвидации последствий чрезвычайных ситуаций и стихийных бедствий</t>
  </si>
  <si>
    <t xml:space="preserve">03 </t>
  </si>
  <si>
    <t>Обеспечение деятельности (оказание услуг) подведомственных казенных учреждений</t>
  </si>
  <si>
    <t>Дорожное хозяйство (дорожные фонды)</t>
  </si>
  <si>
    <t>Жилищное хозяйство</t>
  </si>
  <si>
    <t>Снос ветхих и аварийных домов</t>
  </si>
  <si>
    <t>Техническое обслуживание и содержание сетей наружного освещения</t>
  </si>
  <si>
    <t>Муниципальная программа "Охрана окружающей среды Копейского городского округа"</t>
  </si>
  <si>
    <t>Капитальные вложения в объекты муниципальной собственности</t>
  </si>
  <si>
    <t>Субсидии бюджетным и автономным учреждениям на иные цели</t>
  </si>
  <si>
    <t>Финансовое обеспечение муниципального задания на оказание муниципальных услуг (выполнение работ)</t>
  </si>
  <si>
    <t>Социальное обеспечение населения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</si>
  <si>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</si>
  <si>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Иные расходы на реализацию отраслевых мероприятий</t>
  </si>
  <si>
    <t>Управление физической культуры, спорта и туризма администрации Копейского городского округа Челябинской  области</t>
  </si>
  <si>
    <t>212</t>
  </si>
  <si>
    <t>Общее образование</t>
  </si>
  <si>
    <t>Физическая культура и спорт</t>
  </si>
  <si>
    <t>11</t>
  </si>
  <si>
    <t>Массовый спорт</t>
  </si>
  <si>
    <t xml:space="preserve">11 </t>
  </si>
  <si>
    <t>Другие вопросы в области физической культуры и спорта</t>
  </si>
  <si>
    <t>Муниципальная программа "Развитие физической культуры и спорта в Копейском городском округе"</t>
  </si>
  <si>
    <t>Подпрограмма "Развитие массового спорта и спорта высших достижений"</t>
  </si>
  <si>
    <t>Муниципальная программа "Развитие информационного общества  в Копейском городском округе"</t>
  </si>
  <si>
    <t>Управление культуры администрации Копейского городского округа Челябинской области</t>
  </si>
  <si>
    <t>209</t>
  </si>
  <si>
    <t>Подпрограмма "Дополнительное образование. Поддержка одаренных учащихся"</t>
  </si>
  <si>
    <t>Культура, кинематография</t>
  </si>
  <si>
    <t>Культура</t>
  </si>
  <si>
    <t>Муниципальная программа "Социальная поддержка населения Копейского городского округа"</t>
  </si>
  <si>
    <t>Подпрограмма "Повышение качества жизни населения Копейского городского округа"</t>
  </si>
  <si>
    <t>Подпрограмма "Библиотечное обслуживание. Создание единого информационного пространства"</t>
  </si>
  <si>
    <t>Подпрограмма "Развитие народного художественного творчества"</t>
  </si>
  <si>
    <t>Подпрограмма "Музейное обслуживание населения"</t>
  </si>
  <si>
    <t>Другие вопросы в области культуры, кинематографии</t>
  </si>
  <si>
    <t>Подпрограмма "Обеспечение деятельности учреждений"</t>
  </si>
  <si>
    <t>Расходы на обеспечение функций органов местного самоуправления</t>
  </si>
  <si>
    <t>Дошкольное образование</t>
  </si>
  <si>
    <t>Муниципальная программа "Поддержка и развитие дошкольного образования Копейского городского округа"</t>
  </si>
  <si>
    <t>Подпрограмма "Обеспечение доступного качественного дошкольного образования"</t>
  </si>
  <si>
    <t>2021 год</t>
  </si>
  <si>
    <t>Муниципальная программа "Управление земельными ресурсами и регулирование земельных отношений в муниципальном образовании "Копейский городской округ"</t>
  </si>
  <si>
    <t>Подпрограмма "Управление земельными ресурсами и регулирование земельных отношений на территории муниципального образования "Копейский городской округ"</t>
  </si>
  <si>
    <t xml:space="preserve">Иные расходы на реализацию отраслевых мероприятий </t>
  </si>
  <si>
    <t>Муниципальная программа "Энергосбережение и повышение энергетической эффективности в Копейском городском округе"</t>
  </si>
  <si>
    <t xml:space="preserve">Укрепление материально-технической базы и оснащение оборудованием детских музыкальных, художественных, хореографических школ и школ искусств </t>
  </si>
  <si>
    <t xml:space="preserve">Ведомственная целевая программа "Организация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характера" </t>
  </si>
  <si>
    <t>Очистка территории округа от захламления и проведение субботников</t>
  </si>
  <si>
    <t>Строительство газопроводов и газовых сетей</t>
  </si>
  <si>
    <t>Осуществление переданных полномочий Российской Федерации  на государственную регистрацию актов гражданского состояния</t>
  </si>
  <si>
    <t>тыс. рублей</t>
  </si>
  <si>
    <t xml:space="preserve">Предоставление субсидий на организацию оплачиваемых временных работ для несовершеннолетних граждан в возрасте от 14 до 18 лет и на создание рабочих мест для занятых на временных работах на территории Копейского городского округа 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</si>
  <si>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</si>
  <si>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</si>
  <si>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</si>
  <si>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</si>
  <si>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Пособие на ребенка в соответствии с Законом Челябинской области «О пособии на ребенка»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</si>
  <si>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</si>
  <si>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</si>
  <si>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</si>
  <si>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Финансовое обеспечение муниципального задания на оказание муниципальных услуг(выполнение работ)</t>
  </si>
  <si>
    <t>Подпрограмма "Поддержка и развитие дошкольного образования в Копейском городском округе"</t>
  </si>
  <si>
    <t>Субсидия на иные цели в организациях дополнительного образования</t>
  </si>
  <si>
    <t>Субсидия на иные цели для обучающихся и воспитанников с ограниченными возможностями здоровья</t>
  </si>
  <si>
    <t xml:space="preserve">Предоставление субсидий на возмещение затрат, связанных с осуществлением мер социальной поддержки отдельных категорий граждан при пользовании услугами бани </t>
  </si>
  <si>
    <t>Ведомственная  целевая программа "Обеспечение выполнения функций муниципального заказчика по вопросам городского хозяйства"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</si>
  <si>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</si>
  <si>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"Переселение граждан из аварийного жилищного фонда Копейского городского округа"</t>
  </si>
  <si>
    <t>Подпрограмма "Обеспечение комплексной безопасности образовательных организаций"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</si>
  <si>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</si>
  <si>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Внедрение целевой модели цифровой образовательной среды в общеобразовательных организациях</t>
  </si>
  <si>
    <t xml:space="preserve">Государственная программа Челябинской области "Развитие социальной защиты населения в Челябинской области" </t>
  </si>
  <si>
    <t>Подпрограмма "Развитие инфраструктуры муниципальных образовательных организаций "</t>
  </si>
  <si>
    <t>Совершенствование спортивной инфраструктуры и материально-технической базы для занятий физической культурой и спортом</t>
  </si>
  <si>
    <t>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</si>
  <si>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 xml:space="preserve">Организация отдыха детей в каникулярное время </t>
  </si>
  <si>
    <t>Модернизация (капитальный ремонт, реконструкция) региональных и муниципальных детских школ искусств по видам искусств</t>
  </si>
  <si>
    <t>Строительство и реконструкция автомобильных дорог общего пользования местного значения</t>
  </si>
  <si>
    <t>Капитальные вложения в объекты физической культуры и спорта</t>
  </si>
  <si>
    <t>Начальник финансового управления администрации Копейского городского округа</t>
  </si>
  <si>
    <t>Муниципальная программа "Выполнение функций по управлению, владению, пользованию и распоряжению муниципальной собственностью в Копейском городском округе"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</si>
  <si>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</si>
  <si>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Проведение комплексных кадастровых работ на территории городского округа</t>
  </si>
  <si>
    <t>Подпрограмма "Проведение комплексных кадастровых работ на территории муниципального образования "Копейский городской округ"</t>
  </si>
  <si>
    <t>к бюджету Копейского городского округа на 2021 год и плановый период 2022 и 2023 годов</t>
  </si>
  <si>
    <t>ВЕДОМСТВЕННАЯ СТРУКТУРА РАСХОДОВ БЮДЖЕТА КОПЕЙСКОГО ГОРОДСКОГО ОКРУГА НА 2021 ГОД И ПЛАНОВЫЙ ПЕРИОД 2022 и 2023 ГОДОВ</t>
  </si>
  <si>
    <t>2023 год</t>
  </si>
  <si>
    <t>Муниципальная программа "Оказание молодым семьям государственной поддержки для улучшения жилищных условий в Копейском городском округе"</t>
  </si>
  <si>
    <t>Муниципальная программа "Переселение граждан из жилищного фонда, признанного непригодным для проживания в Копейском городском округе"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</si>
  <si>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№236-ФЗ "О внесении изменений в Федеральный закон "Об общих принципах организации местного самоуправления в Российской Федерации"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</si>
  <si>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</si>
  <si>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</si>
  <si>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безопасности жизнедеятельности населения на территории Копейского городского округа"</t>
  </si>
  <si>
    <t>Подпрограмма "Обеспечение пожарной безопасности на территории Копейского городского округа"</t>
  </si>
  <si>
    <t>Мероприятия по обеспечению пожарной безопасности</t>
  </si>
  <si>
    <t>Подпрограмма "Обеспечение безопасности людей на водных объектах округа"</t>
  </si>
  <si>
    <t>Мероприятия по обеспечению безопасности на водных объектах</t>
  </si>
  <si>
    <t>Подпрограмма "Развитие единой дежурной диспетчерской службы округа"</t>
  </si>
  <si>
    <t xml:space="preserve">Развитие единой дежурной диспетчерской службы </t>
  </si>
  <si>
    <t>Муниципальная программа "Развитие дорожного хозяйства Копейского городского округа"</t>
  </si>
  <si>
    <t xml:space="preserve">Содержание улично-дорожной сети </t>
  </si>
  <si>
    <t>Мероприятия по обеспечению безопасности дорожного движения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</si>
  <si>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</si>
  <si>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Муниципальная программа "Ремонт жилых помещений, находящихся в муниципальной собственности, за счет средств найма"</t>
  </si>
  <si>
    <t>Муниципальная программа "Снос зданий, строений, сооружений  на территории Копейского городского округа"</t>
  </si>
  <si>
    <t>Мероприятия по содержанию городского пляжа</t>
  </si>
  <si>
    <t>Муниципальная программа "Содержание и техническое обслуживание насосной станции по понижению уровня озера Синеглазово"</t>
  </si>
  <si>
    <t>Мероприятия по понижению уровня воды озера Синеглазово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</si>
  <si>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</si>
  <si>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Подпрограмма "Энергосбережение Копейского городского округа Челябинской области"</t>
  </si>
  <si>
    <t>Подготовка проектно-сметной документации на строительство линии наружного освещения</t>
  </si>
  <si>
    <t>Санитарная и формовочная опиловка зеленых насаждений</t>
  </si>
  <si>
    <t>Приобретение контейнеров</t>
  </si>
  <si>
    <t>Муниципальная программа "Модернизация объектов коммунальной инфраструктуры"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</si>
</sst>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  <numFmt numFmtId="179" formatCode="#,##0.00_р_."/>
    <numFmt numFmtId="180" formatCode="_(* #,##0.00_);_(* \(#,##0.00\);_(* &quot;-&quot;??_);_(@_)"/>
    <numFmt numFmtId="181" formatCode="_-* #,##0.0_р_._-;\-* #,##0.0_р_._-;_-* &quot;-&quot;?_р_._-;_-@_-"/>
    <numFmt numFmtId="182" formatCode="_-* #,##0.0_р_._-;\-* #,##0.0_р_._-;_-* &quot;-&quot;??_р_._-;_-@_-"/>
    <numFmt numFmtId="183" formatCode="0.000"/>
    <numFmt numFmtId="184" formatCode="#,##0.000"/>
    <numFmt numFmtId="185" formatCode="#,##0.0000"/>
    <numFmt numFmtId="186" formatCode="0.0000"/>
    <numFmt numFmtId="187" formatCode="0.00000"/>
    <numFmt numFmtId="188" formatCode="0.000000"/>
    <numFmt numFmtId="189" formatCode="_-* #,##0.000_р_._-;\-* #,##0.000_р_._-;_-* &quot;-&quot;??_р_._-;_-@_-"/>
    <numFmt numFmtId="190" formatCode="_-* #,##0_р_._-;\-* #,##0_р_._-;_-* &quot;-&quot;??_р_._-;_-@_-"/>
    <numFmt numFmtId="191" formatCode="_-* #,##0.0\ _₽_-;\-* #,##0.0\ _₽_-;_-* &quot;-&quot;?\ _₽_-;_-@_-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182" fontId="4" fillId="0" borderId="10" xfId="61" applyNumberFormat="1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43" fontId="6" fillId="0" borderId="0" xfId="61" applyFont="1" applyAlignment="1">
      <alignment horizontal="right"/>
    </xf>
    <xf numFmtId="43" fontId="4" fillId="0" borderId="0" xfId="61" applyFont="1" applyAlignment="1">
      <alignment horizontal="right"/>
    </xf>
    <xf numFmtId="0" fontId="4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90" fontId="4" fillId="0" borderId="10" xfId="61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182" fontId="7" fillId="0" borderId="10" xfId="61" applyNumberFormat="1" applyFont="1" applyBorder="1" applyAlignment="1">
      <alignment horizontal="distributed" wrapText="1"/>
    </xf>
    <xf numFmtId="0" fontId="7" fillId="0" borderId="10" xfId="0" applyNumberFormat="1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182" fontId="7" fillId="0" borderId="10" xfId="61" applyNumberFormat="1" applyFont="1" applyFill="1" applyBorder="1" applyAlignment="1">
      <alignment horizontal="distributed" wrapText="1"/>
    </xf>
    <xf numFmtId="0" fontId="7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173" fontId="4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8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43" fontId="4" fillId="0" borderId="0" xfId="61" applyFont="1" applyFill="1" applyAlignment="1">
      <alignment horizontal="right"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3" fontId="6" fillId="0" borderId="0" xfId="61" applyFont="1" applyFill="1" applyAlignment="1">
      <alignment horizontal="right"/>
    </xf>
    <xf numFmtId="0" fontId="10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43" fontId="10" fillId="0" borderId="0" xfId="61" applyFont="1" applyFill="1" applyBorder="1" applyAlignment="1">
      <alignment horizontal="right"/>
    </xf>
    <xf numFmtId="43" fontId="10" fillId="0" borderId="0" xfId="61" applyFont="1" applyFill="1" applyAlignment="1">
      <alignment horizontal="right"/>
    </xf>
    <xf numFmtId="0" fontId="11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3" fontId="11" fillId="0" borderId="0" xfId="61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2" fontId="5" fillId="0" borderId="10" xfId="61" applyNumberFormat="1" applyFont="1" applyFill="1" applyBorder="1" applyAlignment="1">
      <alignment horizontal="distributed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justify" wrapText="1"/>
    </xf>
    <xf numFmtId="0" fontId="7" fillId="24" borderId="10" xfId="0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wrapText="1"/>
    </xf>
    <xf numFmtId="182" fontId="4" fillId="24" borderId="10" xfId="61" applyNumberFormat="1" applyFont="1" applyFill="1" applyBorder="1" applyAlignment="1">
      <alignment horizontal="distributed"/>
    </xf>
    <xf numFmtId="182" fontId="7" fillId="24" borderId="10" xfId="61" applyNumberFormat="1" applyFont="1" applyFill="1" applyBorder="1" applyAlignment="1">
      <alignment horizontal="distributed" wrapText="1"/>
    </xf>
    <xf numFmtId="182" fontId="5" fillId="24" borderId="10" xfId="61" applyNumberFormat="1" applyFont="1" applyFill="1" applyBorder="1" applyAlignment="1">
      <alignment horizontal="distributed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/>
    </xf>
    <xf numFmtId="0" fontId="14" fillId="0" borderId="0" xfId="0" applyFont="1" applyAlignment="1">
      <alignment/>
    </xf>
    <xf numFmtId="43" fontId="4" fillId="0" borderId="0" xfId="61" applyFont="1" applyAlignment="1">
      <alignment/>
    </xf>
    <xf numFmtId="43" fontId="4" fillId="0" borderId="0" xfId="61" applyFont="1" applyBorder="1" applyAlignment="1">
      <alignment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/>
    </xf>
    <xf numFmtId="49" fontId="13" fillId="24" borderId="10" xfId="0" applyNumberFormat="1" applyFont="1" applyFill="1" applyBorder="1" applyAlignment="1">
      <alignment horizontal="center" wrapText="1"/>
    </xf>
    <xf numFmtId="181" fontId="7" fillId="24" borderId="10" xfId="61" applyNumberFormat="1" applyFont="1" applyFill="1" applyBorder="1" applyAlignment="1">
      <alignment horizontal="right" wrapText="1"/>
    </xf>
    <xf numFmtId="173" fontId="7" fillId="24" borderId="10" xfId="61" applyNumberFormat="1" applyFont="1" applyFill="1" applyBorder="1" applyAlignment="1">
      <alignment horizontal="right" wrapText="1"/>
    </xf>
    <xf numFmtId="181" fontId="0" fillId="24" borderId="0" xfId="0" applyNumberFormat="1" applyFont="1" applyFill="1" applyAlignment="1">
      <alignment/>
    </xf>
    <xf numFmtId="182" fontId="7" fillId="0" borderId="10" xfId="61" applyNumberFormat="1" applyFont="1" applyFill="1" applyBorder="1" applyAlignment="1">
      <alignment horizontal="distributed" wrapText="1"/>
    </xf>
    <xf numFmtId="182" fontId="7" fillId="0" borderId="10" xfId="61" applyNumberFormat="1" applyFont="1" applyBorder="1" applyAlignment="1">
      <alignment horizontal="distributed"/>
    </xf>
    <xf numFmtId="182" fontId="7" fillId="0" borderId="10" xfId="61" applyNumberFormat="1" applyFont="1" applyBorder="1" applyAlignment="1">
      <alignment horizontal="distributed" wrapText="1"/>
    </xf>
    <xf numFmtId="181" fontId="0" fillId="0" borderId="0" xfId="0" applyNumberFormat="1" applyFont="1" applyAlignment="1">
      <alignment/>
    </xf>
    <xf numFmtId="182" fontId="7" fillId="0" borderId="10" xfId="61" applyNumberFormat="1" applyFont="1" applyBorder="1" applyAlignment="1">
      <alignment horizontal="distributed"/>
    </xf>
    <xf numFmtId="0" fontId="7" fillId="24" borderId="10" xfId="0" applyNumberFormat="1" applyFont="1" applyFill="1" applyBorder="1" applyAlignment="1">
      <alignment horizontal="center" wrapText="1"/>
    </xf>
    <xf numFmtId="182" fontId="7" fillId="24" borderId="10" xfId="61" applyNumberFormat="1" applyFont="1" applyFill="1" applyBorder="1" applyAlignment="1">
      <alignment horizontal="distributed" wrapText="1"/>
    </xf>
    <xf numFmtId="182" fontId="0" fillId="24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82" fontId="0" fillId="0" borderId="0" xfId="0" applyNumberFormat="1" applyFont="1" applyAlignment="1">
      <alignment/>
    </xf>
    <xf numFmtId="43" fontId="4" fillId="0" borderId="0" xfId="61" applyFont="1" applyFill="1" applyAlignment="1">
      <alignment/>
    </xf>
    <xf numFmtId="43" fontId="4" fillId="0" borderId="0" xfId="61" applyFont="1" applyFill="1" applyBorder="1" applyAlignment="1">
      <alignment/>
    </xf>
    <xf numFmtId="190" fontId="4" fillId="0" borderId="10" xfId="61" applyNumberFormat="1" applyFont="1" applyFill="1" applyBorder="1" applyAlignment="1">
      <alignment/>
    </xf>
    <xf numFmtId="182" fontId="7" fillId="0" borderId="10" xfId="61" applyNumberFormat="1" applyFont="1" applyFill="1" applyBorder="1" applyAlignment="1">
      <alignment horizontal="distributed"/>
    </xf>
    <xf numFmtId="182" fontId="7" fillId="0" borderId="10" xfId="61" applyNumberFormat="1" applyFont="1" applyFill="1" applyBorder="1" applyAlignment="1">
      <alignment horizontal="distributed"/>
    </xf>
    <xf numFmtId="173" fontId="7" fillId="0" borderId="10" xfId="61" applyNumberFormat="1" applyFont="1" applyFill="1" applyBorder="1" applyAlignment="1">
      <alignment horizontal="right" wrapText="1"/>
    </xf>
    <xf numFmtId="43" fontId="4" fillId="0" borderId="10" xfId="61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wrapText="1"/>
    </xf>
    <xf numFmtId="18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2" fontId="4" fillId="0" borderId="10" xfId="0" applyNumberFormat="1" applyFont="1" applyFill="1" applyBorder="1" applyAlignment="1">
      <alignment horizontal="distributed"/>
    </xf>
    <xf numFmtId="0" fontId="7" fillId="0" borderId="10" xfId="0" applyFont="1" applyBorder="1" applyAlignment="1">
      <alignment horizontal="justify" wrapText="1"/>
    </xf>
    <xf numFmtId="182" fontId="7" fillId="0" borderId="10" xfId="61" applyNumberFormat="1" applyFont="1" applyFill="1" applyBorder="1" applyAlignment="1">
      <alignment horizontal="distributed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182" fontId="7" fillId="0" borderId="10" xfId="61" applyNumberFormat="1" applyFont="1" applyFill="1" applyBorder="1" applyAlignment="1">
      <alignment horizontal="distributed" wrapText="1"/>
    </xf>
    <xf numFmtId="49" fontId="7" fillId="0" borderId="10" xfId="0" applyNumberFormat="1" applyFont="1" applyFill="1" applyBorder="1" applyAlignment="1">
      <alignment horizontal="center"/>
    </xf>
    <xf numFmtId="182" fontId="7" fillId="0" borderId="10" xfId="61" applyNumberFormat="1" applyFont="1" applyFill="1" applyBorder="1" applyAlignment="1">
      <alignment horizontal="distributed" wrapText="1"/>
    </xf>
    <xf numFmtId="0" fontId="7" fillId="0" borderId="10" xfId="0" applyFont="1" applyBorder="1" applyAlignment="1">
      <alignment horizontal="justify" wrapText="1"/>
    </xf>
    <xf numFmtId="0" fontId="0" fillId="0" borderId="0" xfId="0" applyFill="1" applyAlignment="1">
      <alignment/>
    </xf>
    <xf numFmtId="182" fontId="4" fillId="0" borderId="0" xfId="61" applyNumberFormat="1" applyFont="1" applyFill="1" applyBorder="1" applyAlignment="1">
      <alignment horizontal="distributed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wrapText="1"/>
    </xf>
    <xf numFmtId="0" fontId="7" fillId="0" borderId="10" xfId="53" applyFont="1" applyFill="1" applyBorder="1" applyAlignment="1">
      <alignment horizontal="left" wrapText="1"/>
      <protection/>
    </xf>
    <xf numFmtId="19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justify" wrapText="1"/>
    </xf>
    <xf numFmtId="0" fontId="7" fillId="24" borderId="10" xfId="0" applyFont="1" applyFill="1" applyBorder="1" applyAlignment="1">
      <alignment horizontal="justify" wrapText="1"/>
    </xf>
    <xf numFmtId="0" fontId="4" fillId="24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7" fillId="24" borderId="10" xfId="0" applyNumberFormat="1" applyFont="1" applyFill="1" applyBorder="1" applyAlignment="1">
      <alignment horizontal="center" wrapText="1"/>
    </xf>
    <xf numFmtId="0" fontId="0" fillId="11" borderId="0" xfId="0" applyFont="1" applyFill="1" applyAlignment="1">
      <alignment/>
    </xf>
    <xf numFmtId="181" fontId="4" fillId="0" borderId="10" xfId="61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center" wrapText="1"/>
    </xf>
    <xf numFmtId="182" fontId="4" fillId="24" borderId="10" xfId="61" applyNumberFormat="1" applyFont="1" applyFill="1" applyBorder="1" applyAlignment="1">
      <alignment horizontal="distributed"/>
    </xf>
    <xf numFmtId="0" fontId="7" fillId="24" borderId="10" xfId="0" applyNumberFormat="1" applyFont="1" applyFill="1" applyBorder="1" applyAlignment="1">
      <alignment horizontal="justify" vertical="top" wrapText="1"/>
    </xf>
    <xf numFmtId="182" fontId="7" fillId="24" borderId="10" xfId="61" applyNumberFormat="1" applyFont="1" applyFill="1" applyBorder="1" applyAlignment="1">
      <alignment horizontal="distributed"/>
    </xf>
    <xf numFmtId="182" fontId="7" fillId="0" borderId="10" xfId="61" applyNumberFormat="1" applyFont="1" applyFill="1" applyBorder="1" applyAlignment="1">
      <alignment horizontal="distributed"/>
    </xf>
    <xf numFmtId="49" fontId="7" fillId="0" borderId="10" xfId="0" applyNumberFormat="1" applyFont="1" applyFill="1" applyBorder="1" applyAlignment="1">
      <alignment horizontal="center" wrapText="1"/>
    </xf>
    <xf numFmtId="182" fontId="4" fillId="0" borderId="10" xfId="61" applyNumberFormat="1" applyFont="1" applyFill="1" applyBorder="1" applyAlignment="1">
      <alignment horizontal="distributed"/>
    </xf>
    <xf numFmtId="49" fontId="4" fillId="0" borderId="10" xfId="0" applyNumberFormat="1" applyFont="1" applyFill="1" applyBorder="1" applyAlignment="1">
      <alignment horizontal="center"/>
    </xf>
    <xf numFmtId="182" fontId="7" fillId="0" borderId="10" xfId="61" applyNumberFormat="1" applyFont="1" applyFill="1" applyBorder="1" applyAlignment="1">
      <alignment horizontal="distributed" wrapText="1"/>
    </xf>
    <xf numFmtId="182" fontId="4" fillId="0" borderId="10" xfId="61" applyNumberFormat="1" applyFont="1" applyFill="1" applyBorder="1" applyAlignment="1">
      <alignment horizontal="distributed" wrapText="1"/>
    </xf>
    <xf numFmtId="49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vertical="center" wrapText="1"/>
    </xf>
    <xf numFmtId="181" fontId="4" fillId="24" borderId="10" xfId="61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182" fontId="4" fillId="0" borderId="10" xfId="0" applyNumberFormat="1" applyFont="1" applyBorder="1" applyAlignment="1">
      <alignment horizontal="distributed"/>
    </xf>
    <xf numFmtId="182" fontId="10" fillId="0" borderId="0" xfId="61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wrapText="1"/>
    </xf>
    <xf numFmtId="191" fontId="0" fillId="24" borderId="0" xfId="0" applyNumberFormat="1" applyFont="1" applyFill="1" applyAlignment="1">
      <alignment/>
    </xf>
    <xf numFmtId="191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61" applyNumberFormat="1" applyFont="1" applyBorder="1" applyAlignment="1">
      <alignment horizontal="center" wrapText="1"/>
    </xf>
    <xf numFmtId="0" fontId="6" fillId="0" borderId="12" xfId="61" applyNumberFormat="1" applyFont="1" applyBorder="1" applyAlignment="1">
      <alignment horizontal="center" wrapText="1"/>
    </xf>
    <xf numFmtId="0" fontId="6" fillId="0" borderId="13" xfId="61" applyNumberFormat="1" applyFont="1" applyBorder="1" applyAlignment="1">
      <alignment horizontal="center" wrapText="1"/>
    </xf>
    <xf numFmtId="0" fontId="4" fillId="0" borderId="11" xfId="61" applyNumberFormat="1" applyFont="1" applyFill="1" applyBorder="1" applyAlignment="1">
      <alignment horizontal="center" wrapText="1"/>
    </xf>
    <xf numFmtId="0" fontId="6" fillId="0" borderId="12" xfId="61" applyNumberFormat="1" applyFont="1" applyFill="1" applyBorder="1" applyAlignment="1">
      <alignment horizontal="center" wrapText="1"/>
    </xf>
    <xf numFmtId="0" fontId="6" fillId="0" borderId="13" xfId="6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3" fontId="4" fillId="0" borderId="0" xfId="61" applyFont="1" applyAlignment="1">
      <alignment horizontal="center"/>
    </xf>
    <xf numFmtId="43" fontId="4" fillId="0" borderId="0" xfId="61" applyFont="1" applyAlignment="1">
      <alignment horizontal="center" wrapText="1"/>
    </xf>
    <xf numFmtId="0" fontId="4" fillId="0" borderId="10" xfId="61" applyNumberFormat="1" applyFont="1" applyBorder="1" applyAlignment="1">
      <alignment horizontal="center" wrapText="1"/>
    </xf>
    <xf numFmtId="0" fontId="4" fillId="0" borderId="10" xfId="61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08"/>
  <sheetViews>
    <sheetView tabSelected="1" view="pageBreakPreview" zoomScale="75" zoomScaleSheetLayoutView="75" zoomScalePageLayoutView="0" workbookViewId="0" topLeftCell="A897">
      <selection activeCell="A906" sqref="A906"/>
    </sheetView>
  </sheetViews>
  <sheetFormatPr defaultColWidth="9.00390625" defaultRowHeight="12.75"/>
  <cols>
    <col min="1" max="1" width="72.625" style="30" customWidth="1"/>
    <col min="2" max="2" width="7.875" style="31" customWidth="1"/>
    <col min="3" max="3" width="8.875" style="30" bestFit="1" customWidth="1"/>
    <col min="4" max="4" width="8.875" style="30" customWidth="1"/>
    <col min="5" max="5" width="19.25390625" style="30" customWidth="1"/>
    <col min="6" max="6" width="12.00390625" style="30" customWidth="1"/>
    <col min="7" max="7" width="17.625" style="9" customWidth="1"/>
    <col min="8" max="8" width="18.75390625" style="36" customWidth="1"/>
    <col min="9" max="9" width="19.00390625" style="10" customWidth="1"/>
    <col min="10" max="10" width="16.75390625" style="1" customWidth="1"/>
    <col min="11" max="11" width="16.375" style="1" customWidth="1"/>
    <col min="12" max="12" width="15.375" style="1" customWidth="1"/>
    <col min="13" max="13" width="15.00390625" style="1" customWidth="1"/>
    <col min="14" max="16384" width="9.125" style="1" customWidth="1"/>
  </cols>
  <sheetData>
    <row r="1" spans="1:9" ht="18.75">
      <c r="A1" s="4"/>
      <c r="B1" s="5"/>
      <c r="C1" s="6"/>
      <c r="D1" s="4"/>
      <c r="E1" s="7"/>
      <c r="F1" s="8"/>
      <c r="G1" s="146" t="s">
        <v>468</v>
      </c>
      <c r="H1" s="146"/>
      <c r="I1" s="146"/>
    </row>
    <row r="2" spans="1:9" ht="62.25" customHeight="1">
      <c r="A2" s="4"/>
      <c r="B2" s="5"/>
      <c r="C2" s="6"/>
      <c r="D2" s="4"/>
      <c r="E2" s="6"/>
      <c r="F2" s="6"/>
      <c r="G2" s="147" t="s">
        <v>685</v>
      </c>
      <c r="H2" s="147"/>
      <c r="I2" s="147"/>
    </row>
    <row r="3" spans="1:9" ht="18.75">
      <c r="A3" s="4"/>
      <c r="B3" s="5"/>
      <c r="C3" s="61" t="s">
        <v>469</v>
      </c>
      <c r="D3" s="61"/>
      <c r="E3" s="61"/>
      <c r="F3" s="61"/>
      <c r="G3" s="61"/>
      <c r="H3" s="81"/>
      <c r="I3" s="61"/>
    </row>
    <row r="4" spans="1:9" ht="18.75">
      <c r="A4" s="150" t="s">
        <v>686</v>
      </c>
      <c r="B4" s="150"/>
      <c r="C4" s="150"/>
      <c r="D4" s="150"/>
      <c r="E4" s="150"/>
      <c r="F4" s="150"/>
      <c r="G4" s="150"/>
      <c r="H4" s="150"/>
      <c r="I4" s="150"/>
    </row>
    <row r="5" spans="1:9" ht="18.75">
      <c r="A5" s="4"/>
      <c r="B5" s="5"/>
      <c r="C5" s="11"/>
      <c r="D5" s="11"/>
      <c r="E5" s="12"/>
      <c r="F5" s="12"/>
      <c r="G5" s="62"/>
      <c r="H5" s="82"/>
      <c r="I5" s="61" t="s">
        <v>651</v>
      </c>
    </row>
    <row r="6" spans="1:9" ht="12.75">
      <c r="A6" s="144" t="s">
        <v>524</v>
      </c>
      <c r="B6" s="145" t="s">
        <v>463</v>
      </c>
      <c r="C6" s="145" t="s">
        <v>464</v>
      </c>
      <c r="D6" s="136" t="s">
        <v>465</v>
      </c>
      <c r="E6" s="136" t="s">
        <v>466</v>
      </c>
      <c r="F6" s="136" t="s">
        <v>467</v>
      </c>
      <c r="G6" s="137" t="s">
        <v>641</v>
      </c>
      <c r="H6" s="140" t="s">
        <v>496</v>
      </c>
      <c r="I6" s="148" t="s">
        <v>687</v>
      </c>
    </row>
    <row r="7" spans="1:9" ht="12.75">
      <c r="A7" s="144"/>
      <c r="B7" s="145"/>
      <c r="C7" s="145"/>
      <c r="D7" s="136"/>
      <c r="E7" s="136"/>
      <c r="F7" s="136"/>
      <c r="G7" s="138"/>
      <c r="H7" s="141"/>
      <c r="I7" s="149"/>
    </row>
    <row r="8" spans="1:9" ht="12.75">
      <c r="A8" s="144"/>
      <c r="B8" s="145"/>
      <c r="C8" s="145"/>
      <c r="D8" s="136"/>
      <c r="E8" s="136"/>
      <c r="F8" s="136"/>
      <c r="G8" s="138"/>
      <c r="H8" s="141"/>
      <c r="I8" s="149"/>
    </row>
    <row r="9" spans="1:9" ht="12.75">
      <c r="A9" s="144"/>
      <c r="B9" s="145"/>
      <c r="C9" s="145"/>
      <c r="D9" s="136"/>
      <c r="E9" s="136"/>
      <c r="F9" s="136"/>
      <c r="G9" s="138"/>
      <c r="H9" s="141"/>
      <c r="I9" s="149"/>
    </row>
    <row r="10" spans="1:9" ht="12.75">
      <c r="A10" s="144"/>
      <c r="B10" s="145"/>
      <c r="C10" s="145"/>
      <c r="D10" s="136"/>
      <c r="E10" s="136"/>
      <c r="F10" s="136"/>
      <c r="G10" s="139"/>
      <c r="H10" s="142"/>
      <c r="I10" s="149"/>
    </row>
    <row r="11" spans="1:9" ht="18.75">
      <c r="A11" s="13">
        <v>1</v>
      </c>
      <c r="B11" s="14">
        <v>2</v>
      </c>
      <c r="C11" s="13">
        <v>3</v>
      </c>
      <c r="D11" s="13">
        <v>4</v>
      </c>
      <c r="E11" s="13">
        <v>5</v>
      </c>
      <c r="F11" s="13">
        <v>6</v>
      </c>
      <c r="G11" s="15">
        <v>7</v>
      </c>
      <c r="H11" s="83">
        <v>8</v>
      </c>
      <c r="I11" s="15">
        <v>9</v>
      </c>
    </row>
    <row r="12" spans="1:9" s="3" customFormat="1" ht="37.5">
      <c r="A12" s="46" t="s">
        <v>525</v>
      </c>
      <c r="B12" s="49" t="s">
        <v>526</v>
      </c>
      <c r="C12" s="49"/>
      <c r="D12" s="49"/>
      <c r="E12" s="49"/>
      <c r="F12" s="49"/>
      <c r="G12" s="47">
        <f>G13+G37</f>
        <v>7198.9</v>
      </c>
      <c r="H12" s="47">
        <f>H13+H37</f>
        <v>7726.5999999999985</v>
      </c>
      <c r="I12" s="47">
        <f>I13+I37</f>
        <v>7753.499999999998</v>
      </c>
    </row>
    <row r="13" spans="1:16" s="3" customFormat="1" ht="18.75">
      <c r="A13" s="23" t="s">
        <v>527</v>
      </c>
      <c r="B13" s="24">
        <v>201</v>
      </c>
      <c r="C13" s="25" t="s">
        <v>533</v>
      </c>
      <c r="D13" s="25" t="s">
        <v>523</v>
      </c>
      <c r="E13" s="25"/>
      <c r="F13" s="25"/>
      <c r="G13" s="2">
        <f>G14+G28</f>
        <v>7166.9</v>
      </c>
      <c r="H13" s="2">
        <f>H14+H28</f>
        <v>7694.5999999999985</v>
      </c>
      <c r="I13" s="2">
        <f>I14+I28</f>
        <v>7721.499999999998</v>
      </c>
      <c r="J13" s="91"/>
      <c r="K13" s="91"/>
      <c r="L13" s="91"/>
      <c r="M13" s="91"/>
      <c r="N13" s="91"/>
      <c r="O13" s="91"/>
      <c r="P13" s="91"/>
    </row>
    <row r="14" spans="1:12" s="3" customFormat="1" ht="56.25">
      <c r="A14" s="23" t="s">
        <v>529</v>
      </c>
      <c r="B14" s="24">
        <v>201</v>
      </c>
      <c r="C14" s="25" t="s">
        <v>533</v>
      </c>
      <c r="D14" s="25" t="s">
        <v>534</v>
      </c>
      <c r="E14" s="25"/>
      <c r="F14" s="25"/>
      <c r="G14" s="2">
        <f>G15</f>
        <v>6046.5</v>
      </c>
      <c r="H14" s="2">
        <f>H15</f>
        <v>6574.199999999999</v>
      </c>
      <c r="I14" s="2">
        <f>I15</f>
        <v>6601.0999999999985</v>
      </c>
      <c r="J14" s="79"/>
      <c r="K14" s="79"/>
      <c r="L14" s="79"/>
    </row>
    <row r="15" spans="1:12" s="3" customFormat="1" ht="18.75">
      <c r="A15" s="23" t="s">
        <v>530</v>
      </c>
      <c r="B15" s="24">
        <v>201</v>
      </c>
      <c r="C15" s="25" t="s">
        <v>533</v>
      </c>
      <c r="D15" s="25" t="s">
        <v>534</v>
      </c>
      <c r="E15" s="25" t="s">
        <v>230</v>
      </c>
      <c r="F15" s="25"/>
      <c r="G15" s="2">
        <f>G16+G25</f>
        <v>6046.5</v>
      </c>
      <c r="H15" s="2">
        <f>H16+H25</f>
        <v>6574.199999999999</v>
      </c>
      <c r="I15" s="2">
        <f>I16+I25</f>
        <v>6601.0999999999985</v>
      </c>
      <c r="J15" s="91"/>
      <c r="K15" s="91"/>
      <c r="L15" s="91"/>
    </row>
    <row r="16" spans="1:9" s="3" customFormat="1" ht="18.75">
      <c r="A16" s="23" t="s">
        <v>531</v>
      </c>
      <c r="B16" s="24">
        <v>201</v>
      </c>
      <c r="C16" s="25" t="s">
        <v>533</v>
      </c>
      <c r="D16" s="25" t="s">
        <v>534</v>
      </c>
      <c r="E16" s="25" t="s">
        <v>231</v>
      </c>
      <c r="F16" s="25"/>
      <c r="G16" s="2">
        <f>G17+G21+G23</f>
        <v>6043.1</v>
      </c>
      <c r="H16" s="2">
        <f>H17+H21+H23</f>
        <v>6570.799999999999</v>
      </c>
      <c r="I16" s="2">
        <f>I17+I21+I23</f>
        <v>6597.699999999999</v>
      </c>
    </row>
    <row r="17" spans="1:12" s="3" customFormat="1" ht="37.5">
      <c r="A17" s="23" t="s">
        <v>541</v>
      </c>
      <c r="B17" s="24">
        <v>201</v>
      </c>
      <c r="C17" s="25" t="s">
        <v>533</v>
      </c>
      <c r="D17" s="25" t="s">
        <v>534</v>
      </c>
      <c r="E17" s="25" t="s">
        <v>281</v>
      </c>
      <c r="F17" s="25"/>
      <c r="G17" s="2">
        <f>G18+G19+G20</f>
        <v>3944</v>
      </c>
      <c r="H17" s="2">
        <f>H18+H19+H20</f>
        <v>4471.7</v>
      </c>
      <c r="I17" s="2">
        <f>I18+I19+I20</f>
        <v>4498.599999999999</v>
      </c>
      <c r="J17" s="91"/>
      <c r="K17" s="91"/>
      <c r="L17" s="91"/>
    </row>
    <row r="18" spans="1:11" s="3" customFormat="1" ht="93.75">
      <c r="A18" s="23" t="s">
        <v>532</v>
      </c>
      <c r="B18" s="24">
        <v>201</v>
      </c>
      <c r="C18" s="25" t="s">
        <v>533</v>
      </c>
      <c r="D18" s="25" t="s">
        <v>534</v>
      </c>
      <c r="E18" s="25" t="s">
        <v>281</v>
      </c>
      <c r="F18" s="25" t="s">
        <v>535</v>
      </c>
      <c r="G18" s="26">
        <f>3218.1-501.7</f>
        <v>2716.4</v>
      </c>
      <c r="H18" s="26">
        <v>3218.1</v>
      </c>
      <c r="I18" s="26">
        <v>3218.1</v>
      </c>
      <c r="K18" s="79"/>
    </row>
    <row r="19" spans="1:9" s="3" customFormat="1" ht="37.5">
      <c r="A19" s="23" t="s">
        <v>536</v>
      </c>
      <c r="B19" s="24">
        <v>201</v>
      </c>
      <c r="C19" s="25" t="s">
        <v>533</v>
      </c>
      <c r="D19" s="25" t="s">
        <v>534</v>
      </c>
      <c r="E19" s="25" t="s">
        <v>281</v>
      </c>
      <c r="F19" s="25" t="s">
        <v>538</v>
      </c>
      <c r="G19" s="26">
        <v>1226.4</v>
      </c>
      <c r="H19" s="26">
        <v>1252.4</v>
      </c>
      <c r="I19" s="26">
        <v>1279.3</v>
      </c>
    </row>
    <row r="20" spans="1:9" s="3" customFormat="1" ht="18.75">
      <c r="A20" s="23" t="s">
        <v>537</v>
      </c>
      <c r="B20" s="24">
        <v>201</v>
      </c>
      <c r="C20" s="25" t="s">
        <v>533</v>
      </c>
      <c r="D20" s="25" t="s">
        <v>534</v>
      </c>
      <c r="E20" s="25" t="s">
        <v>281</v>
      </c>
      <c r="F20" s="25" t="s">
        <v>539</v>
      </c>
      <c r="G20" s="26">
        <v>1.2</v>
      </c>
      <c r="H20" s="26">
        <v>1.2</v>
      </c>
      <c r="I20" s="2">
        <v>1.2</v>
      </c>
    </row>
    <row r="21" spans="1:9" s="3" customFormat="1" ht="37.5">
      <c r="A21" s="23" t="s">
        <v>540</v>
      </c>
      <c r="B21" s="24">
        <v>201</v>
      </c>
      <c r="C21" s="25" t="s">
        <v>533</v>
      </c>
      <c r="D21" s="25" t="s">
        <v>534</v>
      </c>
      <c r="E21" s="25" t="s">
        <v>297</v>
      </c>
      <c r="F21" s="25"/>
      <c r="G21" s="2">
        <f>G22</f>
        <v>1799.1</v>
      </c>
      <c r="H21" s="2">
        <f>H22</f>
        <v>1799.1</v>
      </c>
      <c r="I21" s="2">
        <f>I22</f>
        <v>1799.1</v>
      </c>
    </row>
    <row r="22" spans="1:9" s="3" customFormat="1" ht="93.75">
      <c r="A22" s="23" t="s">
        <v>532</v>
      </c>
      <c r="B22" s="24">
        <v>201</v>
      </c>
      <c r="C22" s="25" t="s">
        <v>533</v>
      </c>
      <c r="D22" s="25" t="s">
        <v>534</v>
      </c>
      <c r="E22" s="25" t="s">
        <v>297</v>
      </c>
      <c r="F22" s="25" t="s">
        <v>535</v>
      </c>
      <c r="G22" s="26">
        <v>1799.1</v>
      </c>
      <c r="H22" s="26">
        <v>1799.1</v>
      </c>
      <c r="I22" s="2">
        <v>1799.1</v>
      </c>
    </row>
    <row r="23" spans="1:9" s="3" customFormat="1" ht="37.5">
      <c r="A23" s="23" t="s">
        <v>542</v>
      </c>
      <c r="B23" s="24">
        <v>201</v>
      </c>
      <c r="C23" s="25" t="s">
        <v>533</v>
      </c>
      <c r="D23" s="25" t="s">
        <v>534</v>
      </c>
      <c r="E23" s="25" t="s">
        <v>298</v>
      </c>
      <c r="F23" s="25"/>
      <c r="G23" s="2">
        <f>G24</f>
        <v>300</v>
      </c>
      <c r="H23" s="2">
        <f>H24</f>
        <v>300</v>
      </c>
      <c r="I23" s="2">
        <f>I24</f>
        <v>300</v>
      </c>
    </row>
    <row r="24" spans="1:9" s="3" customFormat="1" ht="93.75">
      <c r="A24" s="23" t="s">
        <v>532</v>
      </c>
      <c r="B24" s="24">
        <v>201</v>
      </c>
      <c r="C24" s="25" t="s">
        <v>533</v>
      </c>
      <c r="D24" s="25" t="s">
        <v>534</v>
      </c>
      <c r="E24" s="25" t="s">
        <v>298</v>
      </c>
      <c r="F24" s="25" t="s">
        <v>535</v>
      </c>
      <c r="G24" s="26">
        <v>300</v>
      </c>
      <c r="H24" s="26">
        <v>300</v>
      </c>
      <c r="I24" s="2">
        <v>300</v>
      </c>
    </row>
    <row r="25" spans="1:9" s="3" customFormat="1" ht="37.5">
      <c r="A25" s="90" t="s">
        <v>474</v>
      </c>
      <c r="B25" s="24">
        <v>201</v>
      </c>
      <c r="C25" s="25" t="s">
        <v>533</v>
      </c>
      <c r="D25" s="25" t="s">
        <v>534</v>
      </c>
      <c r="E25" s="25" t="s">
        <v>236</v>
      </c>
      <c r="F25" s="25"/>
      <c r="G25" s="26">
        <f>G26</f>
        <v>3.4</v>
      </c>
      <c r="H25" s="26">
        <f aca="true" t="shared" si="0" ref="G25:I26">H26</f>
        <v>3.4</v>
      </c>
      <c r="I25" s="26">
        <f t="shared" si="0"/>
        <v>3.4</v>
      </c>
    </row>
    <row r="26" spans="1:9" s="3" customFormat="1" ht="37.5">
      <c r="A26" s="23" t="s">
        <v>541</v>
      </c>
      <c r="B26" s="24">
        <v>201</v>
      </c>
      <c r="C26" s="25" t="s">
        <v>533</v>
      </c>
      <c r="D26" s="25" t="s">
        <v>534</v>
      </c>
      <c r="E26" s="25" t="s">
        <v>237</v>
      </c>
      <c r="F26" s="25"/>
      <c r="G26" s="26">
        <f t="shared" si="0"/>
        <v>3.4</v>
      </c>
      <c r="H26" s="26">
        <f t="shared" si="0"/>
        <v>3.4</v>
      </c>
      <c r="I26" s="26">
        <f t="shared" si="0"/>
        <v>3.4</v>
      </c>
    </row>
    <row r="27" spans="1:9" s="3" customFormat="1" ht="18.75">
      <c r="A27" s="23" t="s">
        <v>537</v>
      </c>
      <c r="B27" s="24">
        <v>201</v>
      </c>
      <c r="C27" s="25" t="s">
        <v>533</v>
      </c>
      <c r="D27" s="25" t="s">
        <v>534</v>
      </c>
      <c r="E27" s="25" t="s">
        <v>237</v>
      </c>
      <c r="F27" s="25" t="s">
        <v>539</v>
      </c>
      <c r="G27" s="26">
        <v>3.4</v>
      </c>
      <c r="H27" s="26">
        <v>3.4</v>
      </c>
      <c r="I27" s="2">
        <v>3.4</v>
      </c>
    </row>
    <row r="28" spans="1:12" s="3" customFormat="1" ht="18.75">
      <c r="A28" s="23" t="s">
        <v>545</v>
      </c>
      <c r="B28" s="24">
        <v>201</v>
      </c>
      <c r="C28" s="25" t="s">
        <v>533</v>
      </c>
      <c r="D28" s="25" t="s">
        <v>543</v>
      </c>
      <c r="E28" s="25"/>
      <c r="F28" s="25"/>
      <c r="G28" s="2">
        <f>G32+G29</f>
        <v>1120.4</v>
      </c>
      <c r="H28" s="2">
        <f>H32+H29</f>
        <v>1120.4</v>
      </c>
      <c r="I28" s="2">
        <f>I32+I29</f>
        <v>1120.4</v>
      </c>
      <c r="J28" s="79"/>
      <c r="K28" s="79"/>
      <c r="L28" s="79"/>
    </row>
    <row r="29" spans="1:12" s="3" customFormat="1" ht="37.5">
      <c r="A29" s="23" t="s">
        <v>410</v>
      </c>
      <c r="B29" s="24">
        <v>201</v>
      </c>
      <c r="C29" s="25" t="s">
        <v>533</v>
      </c>
      <c r="D29" s="25" t="s">
        <v>543</v>
      </c>
      <c r="E29" s="25" t="s">
        <v>42</v>
      </c>
      <c r="F29" s="25"/>
      <c r="G29" s="2">
        <f aca="true" t="shared" si="1" ref="G29:I30">G30</f>
        <v>44.9</v>
      </c>
      <c r="H29" s="2">
        <f t="shared" si="1"/>
        <v>44.9</v>
      </c>
      <c r="I29" s="2">
        <f t="shared" si="1"/>
        <v>44.9</v>
      </c>
      <c r="J29" s="91"/>
      <c r="K29" s="91"/>
      <c r="L29" s="91"/>
    </row>
    <row r="30" spans="1:9" s="3" customFormat="1" ht="18.75">
      <c r="A30" s="23" t="s">
        <v>531</v>
      </c>
      <c r="B30" s="24">
        <v>201</v>
      </c>
      <c r="C30" s="25" t="s">
        <v>533</v>
      </c>
      <c r="D30" s="25" t="s">
        <v>543</v>
      </c>
      <c r="E30" s="25" t="s">
        <v>43</v>
      </c>
      <c r="F30" s="25"/>
      <c r="G30" s="2">
        <f t="shared" si="1"/>
        <v>44.9</v>
      </c>
      <c r="H30" s="2">
        <f t="shared" si="1"/>
        <v>44.9</v>
      </c>
      <c r="I30" s="2">
        <f t="shared" si="1"/>
        <v>44.9</v>
      </c>
    </row>
    <row r="31" spans="1:9" s="3" customFormat="1" ht="37.5">
      <c r="A31" s="23" t="s">
        <v>544</v>
      </c>
      <c r="B31" s="24">
        <v>201</v>
      </c>
      <c r="C31" s="25" t="s">
        <v>533</v>
      </c>
      <c r="D31" s="25" t="s">
        <v>543</v>
      </c>
      <c r="E31" s="25" t="s">
        <v>43</v>
      </c>
      <c r="F31" s="25" t="s">
        <v>538</v>
      </c>
      <c r="G31" s="26">
        <v>44.9</v>
      </c>
      <c r="H31" s="26">
        <v>44.9</v>
      </c>
      <c r="I31" s="2">
        <v>44.9</v>
      </c>
    </row>
    <row r="32" spans="1:9" s="3" customFormat="1" ht="18.75">
      <c r="A32" s="23" t="s">
        <v>530</v>
      </c>
      <c r="B32" s="24">
        <v>201</v>
      </c>
      <c r="C32" s="25" t="s">
        <v>533</v>
      </c>
      <c r="D32" s="25" t="s">
        <v>543</v>
      </c>
      <c r="E32" s="25" t="s">
        <v>230</v>
      </c>
      <c r="F32" s="25"/>
      <c r="G32" s="2">
        <f aca="true" t="shared" si="2" ref="G32:I33">G33</f>
        <v>1075.5</v>
      </c>
      <c r="H32" s="2">
        <f t="shared" si="2"/>
        <v>1075.5</v>
      </c>
      <c r="I32" s="2">
        <f t="shared" si="2"/>
        <v>1075.5</v>
      </c>
    </row>
    <row r="33" spans="1:9" s="3" customFormat="1" ht="18.75">
      <c r="A33" s="23" t="s">
        <v>531</v>
      </c>
      <c r="B33" s="24">
        <v>201</v>
      </c>
      <c r="C33" s="25" t="s">
        <v>533</v>
      </c>
      <c r="D33" s="25" t="s">
        <v>543</v>
      </c>
      <c r="E33" s="25" t="s">
        <v>231</v>
      </c>
      <c r="F33" s="25"/>
      <c r="G33" s="2">
        <f t="shared" si="2"/>
        <v>1075.5</v>
      </c>
      <c r="H33" s="2">
        <f t="shared" si="2"/>
        <v>1075.5</v>
      </c>
      <c r="I33" s="2">
        <f t="shared" si="2"/>
        <v>1075.5</v>
      </c>
    </row>
    <row r="34" spans="1:9" s="3" customFormat="1" ht="18.75">
      <c r="A34" s="23" t="s">
        <v>546</v>
      </c>
      <c r="B34" s="24">
        <v>201</v>
      </c>
      <c r="C34" s="25" t="s">
        <v>533</v>
      </c>
      <c r="D34" s="25" t="s">
        <v>543</v>
      </c>
      <c r="E34" s="25" t="s">
        <v>239</v>
      </c>
      <c r="F34" s="25"/>
      <c r="G34" s="2">
        <f>G35+G36</f>
        <v>1075.5</v>
      </c>
      <c r="H34" s="2">
        <f>H35+H36</f>
        <v>1075.5</v>
      </c>
      <c r="I34" s="2">
        <f>I35+I36</f>
        <v>1075.5</v>
      </c>
    </row>
    <row r="35" spans="1:9" s="3" customFormat="1" ht="37.5">
      <c r="A35" s="23" t="s">
        <v>544</v>
      </c>
      <c r="B35" s="24">
        <v>201</v>
      </c>
      <c r="C35" s="25" t="s">
        <v>533</v>
      </c>
      <c r="D35" s="25" t="s">
        <v>543</v>
      </c>
      <c r="E35" s="25" t="s">
        <v>239</v>
      </c>
      <c r="F35" s="25" t="s">
        <v>538</v>
      </c>
      <c r="G35" s="26">
        <v>46.5</v>
      </c>
      <c r="H35" s="26">
        <v>46.5</v>
      </c>
      <c r="I35" s="2">
        <v>46.5</v>
      </c>
    </row>
    <row r="36" spans="1:9" s="3" customFormat="1" ht="18.75">
      <c r="A36" s="23" t="s">
        <v>585</v>
      </c>
      <c r="B36" s="24">
        <v>201</v>
      </c>
      <c r="C36" s="25" t="s">
        <v>533</v>
      </c>
      <c r="D36" s="25" t="s">
        <v>543</v>
      </c>
      <c r="E36" s="25" t="s">
        <v>239</v>
      </c>
      <c r="F36" s="25" t="s">
        <v>586</v>
      </c>
      <c r="G36" s="26">
        <v>1029</v>
      </c>
      <c r="H36" s="26">
        <v>1029</v>
      </c>
      <c r="I36" s="2">
        <v>1029</v>
      </c>
    </row>
    <row r="37" spans="1:12" s="3" customFormat="1" ht="18.75">
      <c r="A37" s="23" t="s">
        <v>549</v>
      </c>
      <c r="B37" s="24">
        <v>201</v>
      </c>
      <c r="C37" s="25" t="s">
        <v>547</v>
      </c>
      <c r="D37" s="25" t="s">
        <v>523</v>
      </c>
      <c r="E37" s="25"/>
      <c r="F37" s="25"/>
      <c r="G37" s="2">
        <f aca="true" t="shared" si="3" ref="G37:I38">G38</f>
        <v>32</v>
      </c>
      <c r="H37" s="2">
        <f t="shared" si="3"/>
        <v>32</v>
      </c>
      <c r="I37" s="2">
        <f t="shared" si="3"/>
        <v>32</v>
      </c>
      <c r="J37" s="91"/>
      <c r="K37" s="91"/>
      <c r="L37" s="91"/>
    </row>
    <row r="38" spans="1:12" s="3" customFormat="1" ht="37.5">
      <c r="A38" s="23" t="s">
        <v>550</v>
      </c>
      <c r="B38" s="24">
        <v>201</v>
      </c>
      <c r="C38" s="25" t="s">
        <v>547</v>
      </c>
      <c r="D38" s="25" t="s">
        <v>548</v>
      </c>
      <c r="E38" s="25"/>
      <c r="F38" s="25"/>
      <c r="G38" s="2">
        <f t="shared" si="3"/>
        <v>32</v>
      </c>
      <c r="H38" s="2">
        <f t="shared" si="3"/>
        <v>32</v>
      </c>
      <c r="I38" s="2">
        <f t="shared" si="3"/>
        <v>32</v>
      </c>
      <c r="J38" s="79"/>
      <c r="K38" s="79"/>
      <c r="L38" s="79"/>
    </row>
    <row r="39" spans="1:9" s="3" customFormat="1" ht="37.5">
      <c r="A39" s="23" t="s">
        <v>410</v>
      </c>
      <c r="B39" s="24">
        <v>201</v>
      </c>
      <c r="C39" s="25" t="s">
        <v>547</v>
      </c>
      <c r="D39" s="25" t="s">
        <v>548</v>
      </c>
      <c r="E39" s="25" t="s">
        <v>42</v>
      </c>
      <c r="F39" s="25"/>
      <c r="G39" s="2">
        <f>G40</f>
        <v>32</v>
      </c>
      <c r="H39" s="2">
        <f>H41</f>
        <v>32</v>
      </c>
      <c r="I39" s="2">
        <f>I41</f>
        <v>32</v>
      </c>
    </row>
    <row r="40" spans="1:9" s="3" customFormat="1" ht="18.75">
      <c r="A40" s="23" t="s">
        <v>531</v>
      </c>
      <c r="B40" s="24">
        <v>201</v>
      </c>
      <c r="C40" s="25" t="s">
        <v>547</v>
      </c>
      <c r="D40" s="25" t="s">
        <v>548</v>
      </c>
      <c r="E40" s="25" t="s">
        <v>43</v>
      </c>
      <c r="F40" s="25"/>
      <c r="G40" s="2">
        <f>G41</f>
        <v>32</v>
      </c>
      <c r="H40" s="2">
        <f>H41</f>
        <v>32</v>
      </c>
      <c r="I40" s="2">
        <f>I41</f>
        <v>32</v>
      </c>
    </row>
    <row r="41" spans="1:9" s="3" customFormat="1" ht="37.5">
      <c r="A41" s="23" t="s">
        <v>544</v>
      </c>
      <c r="B41" s="24">
        <v>201</v>
      </c>
      <c r="C41" s="25" t="s">
        <v>547</v>
      </c>
      <c r="D41" s="25" t="s">
        <v>548</v>
      </c>
      <c r="E41" s="25" t="s">
        <v>43</v>
      </c>
      <c r="F41" s="25" t="s">
        <v>538</v>
      </c>
      <c r="G41" s="26">
        <v>32</v>
      </c>
      <c r="H41" s="26">
        <v>32</v>
      </c>
      <c r="I41" s="2">
        <v>32</v>
      </c>
    </row>
    <row r="42" spans="1:9" s="3" customFormat="1" ht="37.5">
      <c r="A42" s="46" t="s">
        <v>551</v>
      </c>
      <c r="B42" s="49" t="s">
        <v>552</v>
      </c>
      <c r="C42" s="49"/>
      <c r="D42" s="49"/>
      <c r="E42" s="49"/>
      <c r="F42" s="49"/>
      <c r="G42" s="47">
        <f>G43+G60</f>
        <v>5201.2</v>
      </c>
      <c r="H42" s="47">
        <f>H43+H60</f>
        <v>5717.3</v>
      </c>
      <c r="I42" s="47">
        <f>I43+I60</f>
        <v>5729.3</v>
      </c>
    </row>
    <row r="43" spans="1:9" s="3" customFormat="1" ht="18.75">
      <c r="A43" s="23" t="s">
        <v>527</v>
      </c>
      <c r="B43" s="24">
        <v>203</v>
      </c>
      <c r="C43" s="25" t="s">
        <v>533</v>
      </c>
      <c r="D43" s="25" t="s">
        <v>523</v>
      </c>
      <c r="E43" s="25"/>
      <c r="F43" s="25"/>
      <c r="G43" s="2">
        <f>G44+G56</f>
        <v>5181.2</v>
      </c>
      <c r="H43" s="2">
        <f>H44+H56</f>
        <v>5697.3</v>
      </c>
      <c r="I43" s="2">
        <f>I45+I56</f>
        <v>5709.3</v>
      </c>
    </row>
    <row r="44" spans="1:12" s="3" customFormat="1" ht="56.25">
      <c r="A44" s="23" t="s">
        <v>554</v>
      </c>
      <c r="B44" s="24">
        <v>203</v>
      </c>
      <c r="C44" s="25" t="s">
        <v>533</v>
      </c>
      <c r="D44" s="25" t="s">
        <v>553</v>
      </c>
      <c r="E44" s="25"/>
      <c r="F44" s="25"/>
      <c r="G44" s="2">
        <f>G45</f>
        <v>5160.7</v>
      </c>
      <c r="H44" s="2">
        <f>H45</f>
        <v>5676.8</v>
      </c>
      <c r="I44" s="2">
        <f>I45</f>
        <v>5688.8</v>
      </c>
      <c r="J44" s="79"/>
      <c r="K44" s="79"/>
      <c r="L44" s="79"/>
    </row>
    <row r="45" spans="1:9" s="3" customFormat="1" ht="18.75">
      <c r="A45" s="23" t="s">
        <v>530</v>
      </c>
      <c r="B45" s="24">
        <v>203</v>
      </c>
      <c r="C45" s="25" t="s">
        <v>533</v>
      </c>
      <c r="D45" s="25" t="s">
        <v>553</v>
      </c>
      <c r="E45" s="25" t="s">
        <v>230</v>
      </c>
      <c r="F45" s="25"/>
      <c r="G45" s="2">
        <f>G46+G53</f>
        <v>5160.7</v>
      </c>
      <c r="H45" s="2">
        <f>H46+H53</f>
        <v>5676.8</v>
      </c>
      <c r="I45" s="2">
        <f>I46+I53</f>
        <v>5688.8</v>
      </c>
    </row>
    <row r="46" spans="1:9" s="3" customFormat="1" ht="18.75">
      <c r="A46" s="23" t="s">
        <v>531</v>
      </c>
      <c r="B46" s="24">
        <v>203</v>
      </c>
      <c r="C46" s="25" t="s">
        <v>533</v>
      </c>
      <c r="D46" s="25" t="s">
        <v>553</v>
      </c>
      <c r="E46" s="25" t="s">
        <v>231</v>
      </c>
      <c r="F46" s="25"/>
      <c r="G46" s="2">
        <f>G47+G51</f>
        <v>5157.7</v>
      </c>
      <c r="H46" s="2">
        <f>H47+H51</f>
        <v>5673.8</v>
      </c>
      <c r="I46" s="2">
        <f>I47+I51</f>
        <v>5685.8</v>
      </c>
    </row>
    <row r="47" spans="1:9" s="92" customFormat="1" ht="37.5">
      <c r="A47" s="23" t="s">
        <v>541</v>
      </c>
      <c r="B47" s="24">
        <v>203</v>
      </c>
      <c r="C47" s="25" t="s">
        <v>533</v>
      </c>
      <c r="D47" s="25" t="s">
        <v>553</v>
      </c>
      <c r="E47" s="25" t="s">
        <v>281</v>
      </c>
      <c r="F47" s="25"/>
      <c r="G47" s="2">
        <f>G48+G49+G50</f>
        <v>2679</v>
      </c>
      <c r="H47" s="2">
        <f>H48+H49+H50</f>
        <v>3195.1000000000004</v>
      </c>
      <c r="I47" s="2">
        <f>I48+I49+I50</f>
        <v>3207.1000000000004</v>
      </c>
    </row>
    <row r="48" spans="1:9" s="92" customFormat="1" ht="93.75">
      <c r="A48" s="23" t="s">
        <v>532</v>
      </c>
      <c r="B48" s="24">
        <v>203</v>
      </c>
      <c r="C48" s="25" t="s">
        <v>533</v>
      </c>
      <c r="D48" s="25" t="s">
        <v>553</v>
      </c>
      <c r="E48" s="25" t="s">
        <v>281</v>
      </c>
      <c r="F48" s="25" t="s">
        <v>535</v>
      </c>
      <c r="G48" s="26">
        <f>2597.3-504.6</f>
        <v>2092.7000000000003</v>
      </c>
      <c r="H48" s="26">
        <v>2597.3</v>
      </c>
      <c r="I48" s="2">
        <v>2597.3</v>
      </c>
    </row>
    <row r="49" spans="1:9" s="92" customFormat="1" ht="37.5">
      <c r="A49" s="23" t="s">
        <v>536</v>
      </c>
      <c r="B49" s="24">
        <v>203</v>
      </c>
      <c r="C49" s="25" t="s">
        <v>533</v>
      </c>
      <c r="D49" s="25" t="s">
        <v>553</v>
      </c>
      <c r="E49" s="25" t="s">
        <v>281</v>
      </c>
      <c r="F49" s="25" t="s">
        <v>538</v>
      </c>
      <c r="G49" s="26">
        <v>573.3</v>
      </c>
      <c r="H49" s="26">
        <v>584.8</v>
      </c>
      <c r="I49" s="2">
        <v>596.8</v>
      </c>
    </row>
    <row r="50" spans="1:9" s="3" customFormat="1" ht="18.75">
      <c r="A50" s="23" t="s">
        <v>537</v>
      </c>
      <c r="B50" s="24">
        <v>203</v>
      </c>
      <c r="C50" s="25" t="s">
        <v>533</v>
      </c>
      <c r="D50" s="25" t="s">
        <v>553</v>
      </c>
      <c r="E50" s="25" t="s">
        <v>281</v>
      </c>
      <c r="F50" s="25" t="s">
        <v>539</v>
      </c>
      <c r="G50" s="26">
        <v>13</v>
      </c>
      <c r="H50" s="26">
        <v>13</v>
      </c>
      <c r="I50" s="2">
        <v>13</v>
      </c>
    </row>
    <row r="51" spans="1:9" s="3" customFormat="1" ht="37.5">
      <c r="A51" s="23" t="s">
        <v>555</v>
      </c>
      <c r="B51" s="24">
        <v>203</v>
      </c>
      <c r="C51" s="25" t="s">
        <v>533</v>
      </c>
      <c r="D51" s="25" t="s">
        <v>553</v>
      </c>
      <c r="E51" s="25" t="s">
        <v>299</v>
      </c>
      <c r="F51" s="25"/>
      <c r="G51" s="2">
        <f>G52</f>
        <v>2478.7</v>
      </c>
      <c r="H51" s="2">
        <f>H52</f>
        <v>2478.7</v>
      </c>
      <c r="I51" s="2">
        <f>I52</f>
        <v>2478.7</v>
      </c>
    </row>
    <row r="52" spans="1:9" s="3" customFormat="1" ht="93.75">
      <c r="A52" s="23" t="s">
        <v>532</v>
      </c>
      <c r="B52" s="24">
        <v>203</v>
      </c>
      <c r="C52" s="25" t="s">
        <v>533</v>
      </c>
      <c r="D52" s="25" t="s">
        <v>553</v>
      </c>
      <c r="E52" s="25" t="s">
        <v>299</v>
      </c>
      <c r="F52" s="25" t="s">
        <v>535</v>
      </c>
      <c r="G52" s="26">
        <v>2478.7</v>
      </c>
      <c r="H52" s="26">
        <v>2478.7</v>
      </c>
      <c r="I52" s="2">
        <v>2478.7</v>
      </c>
    </row>
    <row r="53" spans="1:9" s="3" customFormat="1" ht="37.5">
      <c r="A53" s="90" t="s">
        <v>474</v>
      </c>
      <c r="B53" s="24">
        <v>203</v>
      </c>
      <c r="C53" s="25" t="s">
        <v>533</v>
      </c>
      <c r="D53" s="25" t="s">
        <v>553</v>
      </c>
      <c r="E53" s="25" t="s">
        <v>236</v>
      </c>
      <c r="F53" s="25"/>
      <c r="G53" s="26">
        <f aca="true" t="shared" si="4" ref="G53:I54">G54</f>
        <v>3</v>
      </c>
      <c r="H53" s="26">
        <f>H54</f>
        <v>3</v>
      </c>
      <c r="I53" s="26">
        <f t="shared" si="4"/>
        <v>3</v>
      </c>
    </row>
    <row r="54" spans="1:9" s="3" customFormat="1" ht="37.5">
      <c r="A54" s="23" t="s">
        <v>541</v>
      </c>
      <c r="B54" s="24">
        <v>203</v>
      </c>
      <c r="C54" s="25" t="s">
        <v>533</v>
      </c>
      <c r="D54" s="25" t="s">
        <v>553</v>
      </c>
      <c r="E54" s="25" t="s">
        <v>237</v>
      </c>
      <c r="F54" s="25"/>
      <c r="G54" s="26">
        <f t="shared" si="4"/>
        <v>3</v>
      </c>
      <c r="H54" s="26">
        <f t="shared" si="4"/>
        <v>3</v>
      </c>
      <c r="I54" s="26">
        <f t="shared" si="4"/>
        <v>3</v>
      </c>
    </row>
    <row r="55" spans="1:9" s="3" customFormat="1" ht="18.75">
      <c r="A55" s="23" t="s">
        <v>537</v>
      </c>
      <c r="B55" s="24">
        <v>203</v>
      </c>
      <c r="C55" s="25" t="s">
        <v>533</v>
      </c>
      <c r="D55" s="25" t="s">
        <v>553</v>
      </c>
      <c r="E55" s="25" t="s">
        <v>237</v>
      </c>
      <c r="F55" s="25" t="s">
        <v>539</v>
      </c>
      <c r="G55" s="26">
        <v>3</v>
      </c>
      <c r="H55" s="26">
        <v>3</v>
      </c>
      <c r="I55" s="2">
        <v>3</v>
      </c>
    </row>
    <row r="56" spans="1:9" s="3" customFormat="1" ht="18.75">
      <c r="A56" s="23" t="s">
        <v>545</v>
      </c>
      <c r="B56" s="24">
        <v>203</v>
      </c>
      <c r="C56" s="25" t="s">
        <v>533</v>
      </c>
      <c r="D56" s="25" t="s">
        <v>543</v>
      </c>
      <c r="E56" s="25"/>
      <c r="F56" s="25"/>
      <c r="G56" s="2">
        <f aca="true" t="shared" si="5" ref="G56:H58">G57</f>
        <v>20.5</v>
      </c>
      <c r="H56" s="2">
        <f t="shared" si="5"/>
        <v>20.5</v>
      </c>
      <c r="I56" s="2">
        <f>I57</f>
        <v>20.5</v>
      </c>
    </row>
    <row r="57" spans="1:9" s="3" customFormat="1" ht="37.5">
      <c r="A57" s="23" t="s">
        <v>410</v>
      </c>
      <c r="B57" s="24">
        <v>203</v>
      </c>
      <c r="C57" s="25" t="s">
        <v>533</v>
      </c>
      <c r="D57" s="25" t="s">
        <v>543</v>
      </c>
      <c r="E57" s="25" t="s">
        <v>42</v>
      </c>
      <c r="F57" s="25"/>
      <c r="G57" s="2">
        <f t="shared" si="5"/>
        <v>20.5</v>
      </c>
      <c r="H57" s="2">
        <f t="shared" si="5"/>
        <v>20.5</v>
      </c>
      <c r="I57" s="2">
        <f>I58</f>
        <v>20.5</v>
      </c>
    </row>
    <row r="58" spans="1:9" s="3" customFormat="1" ht="18.75">
      <c r="A58" s="23" t="s">
        <v>531</v>
      </c>
      <c r="B58" s="24">
        <v>203</v>
      </c>
      <c r="C58" s="25" t="s">
        <v>533</v>
      </c>
      <c r="D58" s="25" t="s">
        <v>543</v>
      </c>
      <c r="E58" s="25" t="s">
        <v>43</v>
      </c>
      <c r="F58" s="25"/>
      <c r="G58" s="2">
        <f t="shared" si="5"/>
        <v>20.5</v>
      </c>
      <c r="H58" s="2">
        <f t="shared" si="5"/>
        <v>20.5</v>
      </c>
      <c r="I58" s="2">
        <f>I59</f>
        <v>20.5</v>
      </c>
    </row>
    <row r="59" spans="1:9" s="3" customFormat="1" ht="37.5">
      <c r="A59" s="23" t="s">
        <v>544</v>
      </c>
      <c r="B59" s="24">
        <v>203</v>
      </c>
      <c r="C59" s="25" t="s">
        <v>533</v>
      </c>
      <c r="D59" s="25" t="s">
        <v>543</v>
      </c>
      <c r="E59" s="25" t="s">
        <v>43</v>
      </c>
      <c r="F59" s="25" t="s">
        <v>538</v>
      </c>
      <c r="G59" s="26">
        <v>20.5</v>
      </c>
      <c r="H59" s="26">
        <v>20.5</v>
      </c>
      <c r="I59" s="2">
        <v>20.5</v>
      </c>
    </row>
    <row r="60" spans="1:12" s="3" customFormat="1" ht="18.75">
      <c r="A60" s="23" t="s">
        <v>549</v>
      </c>
      <c r="B60" s="24">
        <v>203</v>
      </c>
      <c r="C60" s="25" t="s">
        <v>547</v>
      </c>
      <c r="D60" s="25" t="s">
        <v>523</v>
      </c>
      <c r="E60" s="25"/>
      <c r="F60" s="25"/>
      <c r="G60" s="2">
        <f aca="true" t="shared" si="6" ref="G60:I61">G61</f>
        <v>20</v>
      </c>
      <c r="H60" s="2">
        <f t="shared" si="6"/>
        <v>20</v>
      </c>
      <c r="I60" s="2">
        <f t="shared" si="6"/>
        <v>20</v>
      </c>
      <c r="L60" s="79"/>
    </row>
    <row r="61" spans="1:9" s="3" customFormat="1" ht="37.5">
      <c r="A61" s="23" t="s">
        <v>550</v>
      </c>
      <c r="B61" s="24">
        <v>203</v>
      </c>
      <c r="C61" s="25" t="s">
        <v>547</v>
      </c>
      <c r="D61" s="25" t="s">
        <v>548</v>
      </c>
      <c r="E61" s="25"/>
      <c r="F61" s="25"/>
      <c r="G61" s="2">
        <f t="shared" si="6"/>
        <v>20</v>
      </c>
      <c r="H61" s="2">
        <f t="shared" si="6"/>
        <v>20</v>
      </c>
      <c r="I61" s="2">
        <f t="shared" si="6"/>
        <v>20</v>
      </c>
    </row>
    <row r="62" spans="1:9" s="3" customFormat="1" ht="37.5">
      <c r="A62" s="23" t="s">
        <v>410</v>
      </c>
      <c r="B62" s="24">
        <v>203</v>
      </c>
      <c r="C62" s="25" t="s">
        <v>547</v>
      </c>
      <c r="D62" s="25" t="s">
        <v>548</v>
      </c>
      <c r="E62" s="25" t="s">
        <v>42</v>
      </c>
      <c r="F62" s="25"/>
      <c r="G62" s="2">
        <f>G64</f>
        <v>20</v>
      </c>
      <c r="H62" s="2">
        <f>H64</f>
        <v>20</v>
      </c>
      <c r="I62" s="2">
        <f>I64</f>
        <v>20</v>
      </c>
    </row>
    <row r="63" spans="1:9" s="3" customFormat="1" ht="18.75">
      <c r="A63" s="23" t="s">
        <v>531</v>
      </c>
      <c r="B63" s="24">
        <v>203</v>
      </c>
      <c r="C63" s="25" t="s">
        <v>547</v>
      </c>
      <c r="D63" s="25" t="s">
        <v>548</v>
      </c>
      <c r="E63" s="25" t="s">
        <v>43</v>
      </c>
      <c r="F63" s="25"/>
      <c r="G63" s="2">
        <f>G64</f>
        <v>20</v>
      </c>
      <c r="H63" s="2">
        <f>H64</f>
        <v>20</v>
      </c>
      <c r="I63" s="2">
        <f>I64</f>
        <v>20</v>
      </c>
    </row>
    <row r="64" spans="1:9" s="3" customFormat="1" ht="37.5">
      <c r="A64" s="23" t="s">
        <v>544</v>
      </c>
      <c r="B64" s="24">
        <v>203</v>
      </c>
      <c r="C64" s="25" t="s">
        <v>547</v>
      </c>
      <c r="D64" s="25" t="s">
        <v>548</v>
      </c>
      <c r="E64" s="25" t="s">
        <v>43</v>
      </c>
      <c r="F64" s="25" t="s">
        <v>538</v>
      </c>
      <c r="G64" s="26">
        <v>20</v>
      </c>
      <c r="H64" s="26">
        <v>20</v>
      </c>
      <c r="I64" s="2">
        <v>20</v>
      </c>
    </row>
    <row r="65" spans="1:9" s="3" customFormat="1" ht="37.5">
      <c r="A65" s="46" t="s">
        <v>558</v>
      </c>
      <c r="B65" s="49" t="s">
        <v>556</v>
      </c>
      <c r="C65" s="49"/>
      <c r="D65" s="49"/>
      <c r="E65" s="49"/>
      <c r="F65" s="49"/>
      <c r="G65" s="47">
        <f>G66+G77</f>
        <v>22793.6</v>
      </c>
      <c r="H65" s="47">
        <f>H66+H77</f>
        <v>24586.899999999998</v>
      </c>
      <c r="I65" s="47">
        <f>I66+I77</f>
        <v>24618.7</v>
      </c>
    </row>
    <row r="66" spans="1:9" s="3" customFormat="1" ht="18.75">
      <c r="A66" s="23" t="s">
        <v>527</v>
      </c>
      <c r="B66" s="24">
        <v>205</v>
      </c>
      <c r="C66" s="25" t="s">
        <v>533</v>
      </c>
      <c r="D66" s="25" t="s">
        <v>523</v>
      </c>
      <c r="E66" s="25"/>
      <c r="F66" s="25"/>
      <c r="G66" s="2">
        <f>G67+G73</f>
        <v>22717.1</v>
      </c>
      <c r="H66" s="2">
        <f>H67+H73</f>
        <v>24510.399999999998</v>
      </c>
      <c r="I66" s="2">
        <f>I67+I73</f>
        <v>24542.2</v>
      </c>
    </row>
    <row r="67" spans="1:9" s="3" customFormat="1" ht="56.25">
      <c r="A67" s="23" t="s">
        <v>554</v>
      </c>
      <c r="B67" s="24">
        <v>205</v>
      </c>
      <c r="C67" s="25" t="s">
        <v>533</v>
      </c>
      <c r="D67" s="25" t="s">
        <v>553</v>
      </c>
      <c r="E67" s="25"/>
      <c r="F67" s="25"/>
      <c r="G67" s="2">
        <f aca="true" t="shared" si="7" ref="G67:I69">G68</f>
        <v>22593.3</v>
      </c>
      <c r="H67" s="2">
        <f t="shared" si="7"/>
        <v>24386.6</v>
      </c>
      <c r="I67" s="2">
        <f>I68</f>
        <v>24418.4</v>
      </c>
    </row>
    <row r="68" spans="1:9" s="3" customFormat="1" ht="18.75">
      <c r="A68" s="23" t="s">
        <v>530</v>
      </c>
      <c r="B68" s="24">
        <v>205</v>
      </c>
      <c r="C68" s="25" t="s">
        <v>533</v>
      </c>
      <c r="D68" s="25" t="s">
        <v>553</v>
      </c>
      <c r="E68" s="25" t="s">
        <v>230</v>
      </c>
      <c r="F68" s="25"/>
      <c r="G68" s="2">
        <f>G69</f>
        <v>22593.3</v>
      </c>
      <c r="H68" s="2">
        <f>H69</f>
        <v>24386.6</v>
      </c>
      <c r="I68" s="2">
        <f t="shared" si="7"/>
        <v>24418.4</v>
      </c>
    </row>
    <row r="69" spans="1:9" s="3" customFormat="1" ht="18.75">
      <c r="A69" s="23" t="s">
        <v>531</v>
      </c>
      <c r="B69" s="24">
        <v>205</v>
      </c>
      <c r="C69" s="25" t="s">
        <v>533</v>
      </c>
      <c r="D69" s="25" t="s">
        <v>553</v>
      </c>
      <c r="E69" s="25" t="s">
        <v>231</v>
      </c>
      <c r="F69" s="25"/>
      <c r="G69" s="2">
        <f t="shared" si="7"/>
        <v>22593.3</v>
      </c>
      <c r="H69" s="2">
        <f t="shared" si="7"/>
        <v>24386.6</v>
      </c>
      <c r="I69" s="2">
        <f>I70</f>
        <v>24418.4</v>
      </c>
    </row>
    <row r="70" spans="1:9" s="3" customFormat="1" ht="37.5">
      <c r="A70" s="23" t="s">
        <v>541</v>
      </c>
      <c r="B70" s="24">
        <v>205</v>
      </c>
      <c r="C70" s="25" t="s">
        <v>533</v>
      </c>
      <c r="D70" s="25" t="s">
        <v>553</v>
      </c>
      <c r="E70" s="25" t="s">
        <v>281</v>
      </c>
      <c r="F70" s="25"/>
      <c r="G70" s="2">
        <f>G71+G72</f>
        <v>22593.3</v>
      </c>
      <c r="H70" s="2">
        <f>H71+H72</f>
        <v>24386.6</v>
      </c>
      <c r="I70" s="2">
        <f>I71+I72</f>
        <v>24418.4</v>
      </c>
    </row>
    <row r="71" spans="1:10" s="3" customFormat="1" ht="93.75">
      <c r="A71" s="23" t="s">
        <v>532</v>
      </c>
      <c r="B71" s="24">
        <v>205</v>
      </c>
      <c r="C71" s="25" t="s">
        <v>533</v>
      </c>
      <c r="D71" s="25" t="s">
        <v>553</v>
      </c>
      <c r="E71" s="25" t="s">
        <v>281</v>
      </c>
      <c r="F71" s="25" t="s">
        <v>535</v>
      </c>
      <c r="G71" s="26">
        <f>17626.5-1762.6</f>
        <v>15863.9</v>
      </c>
      <c r="H71" s="26">
        <v>17626.5</v>
      </c>
      <c r="I71" s="26">
        <v>17626.5</v>
      </c>
      <c r="J71" s="91"/>
    </row>
    <row r="72" spans="1:10" s="3" customFormat="1" ht="37.5">
      <c r="A72" s="23" t="s">
        <v>536</v>
      </c>
      <c r="B72" s="24">
        <v>205</v>
      </c>
      <c r="C72" s="25" t="s">
        <v>533</v>
      </c>
      <c r="D72" s="25" t="s">
        <v>553</v>
      </c>
      <c r="E72" s="25" t="s">
        <v>281</v>
      </c>
      <c r="F72" s="25" t="s">
        <v>538</v>
      </c>
      <c r="G72" s="26">
        <v>6729.4</v>
      </c>
      <c r="H72" s="26">
        <v>6760.1</v>
      </c>
      <c r="I72" s="26">
        <v>6791.9</v>
      </c>
      <c r="J72" s="91"/>
    </row>
    <row r="73" spans="1:9" s="3" customFormat="1" ht="18.75">
      <c r="A73" s="23" t="s">
        <v>545</v>
      </c>
      <c r="B73" s="24">
        <v>205</v>
      </c>
      <c r="C73" s="25" t="s">
        <v>533</v>
      </c>
      <c r="D73" s="25" t="s">
        <v>543</v>
      </c>
      <c r="E73" s="25"/>
      <c r="F73" s="25"/>
      <c r="G73" s="2">
        <f>G74</f>
        <v>123.8</v>
      </c>
      <c r="H73" s="2">
        <f>H74</f>
        <v>123.8</v>
      </c>
      <c r="I73" s="2">
        <f>I74</f>
        <v>123.8</v>
      </c>
    </row>
    <row r="74" spans="1:9" s="3" customFormat="1" ht="37.5">
      <c r="A74" s="23" t="s">
        <v>410</v>
      </c>
      <c r="B74" s="24">
        <v>205</v>
      </c>
      <c r="C74" s="25" t="s">
        <v>533</v>
      </c>
      <c r="D74" s="25" t="s">
        <v>543</v>
      </c>
      <c r="E74" s="25" t="s">
        <v>42</v>
      </c>
      <c r="F74" s="25"/>
      <c r="G74" s="2">
        <f>G76</f>
        <v>123.8</v>
      </c>
      <c r="H74" s="2">
        <f>H76</f>
        <v>123.8</v>
      </c>
      <c r="I74" s="2">
        <f>I76</f>
        <v>123.8</v>
      </c>
    </row>
    <row r="75" spans="1:9" s="3" customFormat="1" ht="18.75">
      <c r="A75" s="23" t="s">
        <v>531</v>
      </c>
      <c r="B75" s="24">
        <v>205</v>
      </c>
      <c r="C75" s="25" t="s">
        <v>533</v>
      </c>
      <c r="D75" s="25" t="s">
        <v>543</v>
      </c>
      <c r="E75" s="25" t="s">
        <v>43</v>
      </c>
      <c r="F75" s="25"/>
      <c r="G75" s="2">
        <f>G76</f>
        <v>123.8</v>
      </c>
      <c r="H75" s="2">
        <f>H76</f>
        <v>123.8</v>
      </c>
      <c r="I75" s="2">
        <f>I76</f>
        <v>123.8</v>
      </c>
    </row>
    <row r="76" spans="1:9" s="3" customFormat="1" ht="37.5">
      <c r="A76" s="23" t="s">
        <v>544</v>
      </c>
      <c r="B76" s="24">
        <v>205</v>
      </c>
      <c r="C76" s="25" t="s">
        <v>533</v>
      </c>
      <c r="D76" s="25" t="s">
        <v>543</v>
      </c>
      <c r="E76" s="25" t="s">
        <v>43</v>
      </c>
      <c r="F76" s="25" t="s">
        <v>538</v>
      </c>
      <c r="G76" s="26">
        <v>123.8</v>
      </c>
      <c r="H76" s="26">
        <v>123.8</v>
      </c>
      <c r="I76" s="2">
        <v>123.8</v>
      </c>
    </row>
    <row r="77" spans="1:9" s="3" customFormat="1" ht="18.75">
      <c r="A77" s="23" t="s">
        <v>549</v>
      </c>
      <c r="B77" s="24">
        <v>205</v>
      </c>
      <c r="C77" s="25" t="s">
        <v>547</v>
      </c>
      <c r="D77" s="25" t="s">
        <v>523</v>
      </c>
      <c r="E77" s="25"/>
      <c r="F77" s="25"/>
      <c r="G77" s="2">
        <f aca="true" t="shared" si="8" ref="G77:I78">G78</f>
        <v>76.5</v>
      </c>
      <c r="H77" s="2">
        <f t="shared" si="8"/>
        <v>76.5</v>
      </c>
      <c r="I77" s="2">
        <f t="shared" si="8"/>
        <v>76.5</v>
      </c>
    </row>
    <row r="78" spans="1:9" s="3" customFormat="1" ht="37.5">
      <c r="A78" s="23" t="s">
        <v>550</v>
      </c>
      <c r="B78" s="24">
        <v>205</v>
      </c>
      <c r="C78" s="25" t="s">
        <v>547</v>
      </c>
      <c r="D78" s="25" t="s">
        <v>548</v>
      </c>
      <c r="E78" s="25"/>
      <c r="F78" s="25"/>
      <c r="G78" s="2">
        <f t="shared" si="8"/>
        <v>76.5</v>
      </c>
      <c r="H78" s="2">
        <f t="shared" si="8"/>
        <v>76.5</v>
      </c>
      <c r="I78" s="2">
        <f t="shared" si="8"/>
        <v>76.5</v>
      </c>
    </row>
    <row r="79" spans="1:9" s="3" customFormat="1" ht="37.5">
      <c r="A79" s="23" t="s">
        <v>410</v>
      </c>
      <c r="B79" s="24">
        <v>205</v>
      </c>
      <c r="C79" s="25" t="s">
        <v>547</v>
      </c>
      <c r="D79" s="25" t="s">
        <v>548</v>
      </c>
      <c r="E79" s="25" t="s">
        <v>42</v>
      </c>
      <c r="F79" s="25"/>
      <c r="G79" s="2">
        <f>G81</f>
        <v>76.5</v>
      </c>
      <c r="H79" s="2">
        <f>H81</f>
        <v>76.5</v>
      </c>
      <c r="I79" s="2">
        <f>I81</f>
        <v>76.5</v>
      </c>
    </row>
    <row r="80" spans="1:9" s="3" customFormat="1" ht="18.75">
      <c r="A80" s="23" t="s">
        <v>531</v>
      </c>
      <c r="B80" s="24">
        <v>205</v>
      </c>
      <c r="C80" s="25" t="s">
        <v>547</v>
      </c>
      <c r="D80" s="25" t="s">
        <v>548</v>
      </c>
      <c r="E80" s="25" t="s">
        <v>43</v>
      </c>
      <c r="F80" s="25"/>
      <c r="G80" s="2">
        <f>G81</f>
        <v>76.5</v>
      </c>
      <c r="H80" s="2">
        <f>H81</f>
        <v>76.5</v>
      </c>
      <c r="I80" s="2">
        <f>I81</f>
        <v>76.5</v>
      </c>
    </row>
    <row r="81" spans="1:9" s="3" customFormat="1" ht="37.5">
      <c r="A81" s="23" t="s">
        <v>544</v>
      </c>
      <c r="B81" s="24">
        <v>205</v>
      </c>
      <c r="C81" s="25" t="s">
        <v>547</v>
      </c>
      <c r="D81" s="25" t="s">
        <v>548</v>
      </c>
      <c r="E81" s="25" t="s">
        <v>43</v>
      </c>
      <c r="F81" s="25" t="s">
        <v>538</v>
      </c>
      <c r="G81" s="26">
        <v>76.5</v>
      </c>
      <c r="H81" s="26">
        <v>76.5</v>
      </c>
      <c r="I81" s="2">
        <v>76.5</v>
      </c>
    </row>
    <row r="82" spans="1:10" s="3" customFormat="1" ht="56.25">
      <c r="A82" s="46" t="s">
        <v>557</v>
      </c>
      <c r="B82" s="49" t="s">
        <v>559</v>
      </c>
      <c r="C82" s="49"/>
      <c r="D82" s="49"/>
      <c r="E82" s="49"/>
      <c r="F82" s="49"/>
      <c r="G82" s="47">
        <f>G83+G105+G115+G133+G138</f>
        <v>421450.2</v>
      </c>
      <c r="H82" s="47">
        <f>H83+H105+H115+H133+H138</f>
        <v>265524.19999999995</v>
      </c>
      <c r="I82" s="47">
        <f>I83+I105+I115+I133+I138</f>
        <v>320485</v>
      </c>
      <c r="J82" s="102"/>
    </row>
    <row r="83" spans="1:9" s="3" customFormat="1" ht="18.75">
      <c r="A83" s="23" t="s">
        <v>527</v>
      </c>
      <c r="B83" s="24">
        <v>206</v>
      </c>
      <c r="C83" s="25" t="s">
        <v>533</v>
      </c>
      <c r="D83" s="25" t="s">
        <v>523</v>
      </c>
      <c r="E83" s="25"/>
      <c r="F83" s="25"/>
      <c r="G83" s="2">
        <f>G84</f>
        <v>25605.000000000004</v>
      </c>
      <c r="H83" s="2">
        <f>H84</f>
        <v>24823.100000000002</v>
      </c>
      <c r="I83" s="2">
        <f>I84</f>
        <v>24865.8</v>
      </c>
    </row>
    <row r="84" spans="1:9" s="3" customFormat="1" ht="18.75">
      <c r="A84" s="23" t="s">
        <v>545</v>
      </c>
      <c r="B84" s="24">
        <v>206</v>
      </c>
      <c r="C84" s="25" t="s">
        <v>533</v>
      </c>
      <c r="D84" s="25" t="s">
        <v>543</v>
      </c>
      <c r="E84" s="25"/>
      <c r="F84" s="25"/>
      <c r="G84" s="2">
        <f>G94+G85+G88+G91</f>
        <v>25605.000000000004</v>
      </c>
      <c r="H84" s="2">
        <f>H94+H85+H88+H91</f>
        <v>24823.100000000002</v>
      </c>
      <c r="I84" s="2">
        <f>I94+I85+I88+I91</f>
        <v>24865.8</v>
      </c>
    </row>
    <row r="85" spans="1:9" s="3" customFormat="1" ht="37.5">
      <c r="A85" s="23" t="s">
        <v>410</v>
      </c>
      <c r="B85" s="24">
        <v>206</v>
      </c>
      <c r="C85" s="25" t="s">
        <v>533</v>
      </c>
      <c r="D85" s="25" t="s">
        <v>543</v>
      </c>
      <c r="E85" s="25" t="s">
        <v>42</v>
      </c>
      <c r="F85" s="25"/>
      <c r="G85" s="2">
        <f aca="true" t="shared" si="9" ref="G85:I86">G86</f>
        <v>139</v>
      </c>
      <c r="H85" s="2">
        <f t="shared" si="9"/>
        <v>139</v>
      </c>
      <c r="I85" s="2">
        <f t="shared" si="9"/>
        <v>139</v>
      </c>
    </row>
    <row r="86" spans="1:9" s="3" customFormat="1" ht="18.75">
      <c r="A86" s="23" t="s">
        <v>531</v>
      </c>
      <c r="B86" s="24">
        <v>206</v>
      </c>
      <c r="C86" s="25" t="s">
        <v>533</v>
      </c>
      <c r="D86" s="25" t="s">
        <v>543</v>
      </c>
      <c r="E86" s="25" t="s">
        <v>43</v>
      </c>
      <c r="F86" s="25"/>
      <c r="G86" s="2">
        <f t="shared" si="9"/>
        <v>139</v>
      </c>
      <c r="H86" s="2">
        <f t="shared" si="9"/>
        <v>139</v>
      </c>
      <c r="I86" s="2">
        <f t="shared" si="9"/>
        <v>139</v>
      </c>
    </row>
    <row r="87" spans="1:9" s="3" customFormat="1" ht="37.5">
      <c r="A87" s="23" t="s">
        <v>544</v>
      </c>
      <c r="B87" s="24">
        <v>206</v>
      </c>
      <c r="C87" s="25" t="s">
        <v>533</v>
      </c>
      <c r="D87" s="25" t="s">
        <v>543</v>
      </c>
      <c r="E87" s="25" t="s">
        <v>43</v>
      </c>
      <c r="F87" s="25" t="s">
        <v>538</v>
      </c>
      <c r="G87" s="26">
        <v>139</v>
      </c>
      <c r="H87" s="26">
        <v>139</v>
      </c>
      <c r="I87" s="2">
        <v>139</v>
      </c>
    </row>
    <row r="88" spans="1:9" s="3" customFormat="1" ht="140.25" customHeight="1">
      <c r="A88" s="90" t="s">
        <v>522</v>
      </c>
      <c r="B88" s="24">
        <v>206</v>
      </c>
      <c r="C88" s="25" t="s">
        <v>533</v>
      </c>
      <c r="D88" s="25" t="s">
        <v>543</v>
      </c>
      <c r="E88" s="25" t="s">
        <v>313</v>
      </c>
      <c r="F88" s="25"/>
      <c r="G88" s="26">
        <f>G89</f>
        <v>1500</v>
      </c>
      <c r="H88" s="26">
        <v>0</v>
      </c>
      <c r="I88" s="2">
        <v>0</v>
      </c>
    </row>
    <row r="89" spans="1:9" s="3" customFormat="1" ht="37.5">
      <c r="A89" s="23" t="s">
        <v>610</v>
      </c>
      <c r="B89" s="24">
        <v>206</v>
      </c>
      <c r="C89" s="25" t="s">
        <v>533</v>
      </c>
      <c r="D89" s="25" t="s">
        <v>543</v>
      </c>
      <c r="E89" s="25" t="s">
        <v>314</v>
      </c>
      <c r="F89" s="25"/>
      <c r="G89" s="26">
        <f>G90</f>
        <v>1500</v>
      </c>
      <c r="H89" s="26">
        <f>H90</f>
        <v>0</v>
      </c>
      <c r="I89" s="26">
        <f>I90</f>
        <v>0</v>
      </c>
    </row>
    <row r="90" spans="1:9" s="3" customFormat="1" ht="37.5">
      <c r="A90" s="23" t="s">
        <v>536</v>
      </c>
      <c r="B90" s="24">
        <v>206</v>
      </c>
      <c r="C90" s="25" t="s">
        <v>533</v>
      </c>
      <c r="D90" s="25" t="s">
        <v>543</v>
      </c>
      <c r="E90" s="25" t="s">
        <v>314</v>
      </c>
      <c r="F90" s="25" t="s">
        <v>538</v>
      </c>
      <c r="G90" s="26">
        <v>1500</v>
      </c>
      <c r="H90" s="26">
        <v>0</v>
      </c>
      <c r="I90" s="2">
        <v>0</v>
      </c>
    </row>
    <row r="91" spans="1:9" s="3" customFormat="1" ht="75">
      <c r="A91" s="23" t="s">
        <v>681</v>
      </c>
      <c r="B91" s="24">
        <v>206</v>
      </c>
      <c r="C91" s="25" t="s">
        <v>533</v>
      </c>
      <c r="D91" s="25" t="s">
        <v>543</v>
      </c>
      <c r="E91" s="25" t="s">
        <v>315</v>
      </c>
      <c r="F91" s="25"/>
      <c r="G91" s="26">
        <f aca="true" t="shared" si="10" ref="G91:I92">G92</f>
        <v>1956.6999999999998</v>
      </c>
      <c r="H91" s="26">
        <f t="shared" si="10"/>
        <v>920</v>
      </c>
      <c r="I91" s="26">
        <f t="shared" si="10"/>
        <v>920</v>
      </c>
    </row>
    <row r="92" spans="1:9" s="3" customFormat="1" ht="18.75">
      <c r="A92" s="23" t="s">
        <v>531</v>
      </c>
      <c r="B92" s="24">
        <v>206</v>
      </c>
      <c r="C92" s="25" t="s">
        <v>533</v>
      </c>
      <c r="D92" s="25" t="s">
        <v>543</v>
      </c>
      <c r="E92" s="25" t="s">
        <v>316</v>
      </c>
      <c r="F92" s="25"/>
      <c r="G92" s="26">
        <f t="shared" si="10"/>
        <v>1956.6999999999998</v>
      </c>
      <c r="H92" s="26">
        <f t="shared" si="10"/>
        <v>920</v>
      </c>
      <c r="I92" s="26">
        <f t="shared" si="10"/>
        <v>920</v>
      </c>
    </row>
    <row r="93" spans="1:9" s="3" customFormat="1" ht="37.5">
      <c r="A93" s="23" t="s">
        <v>536</v>
      </c>
      <c r="B93" s="24">
        <v>206</v>
      </c>
      <c r="C93" s="25" t="s">
        <v>533</v>
      </c>
      <c r="D93" s="25" t="s">
        <v>543</v>
      </c>
      <c r="E93" s="25" t="s">
        <v>316</v>
      </c>
      <c r="F93" s="25" t="s">
        <v>538</v>
      </c>
      <c r="G93" s="26">
        <f>7278.2-5321.5</f>
        <v>1956.6999999999998</v>
      </c>
      <c r="H93" s="26">
        <v>920</v>
      </c>
      <c r="I93" s="2">
        <v>920</v>
      </c>
    </row>
    <row r="94" spans="1:9" s="3" customFormat="1" ht="18.75">
      <c r="A94" s="23" t="s">
        <v>530</v>
      </c>
      <c r="B94" s="24">
        <v>206</v>
      </c>
      <c r="C94" s="25" t="s">
        <v>533</v>
      </c>
      <c r="D94" s="25" t="s">
        <v>543</v>
      </c>
      <c r="E94" s="25" t="s">
        <v>230</v>
      </c>
      <c r="F94" s="25"/>
      <c r="G94" s="2">
        <f>G95+G102</f>
        <v>22009.300000000003</v>
      </c>
      <c r="H94" s="2">
        <f>H95+H102</f>
        <v>23764.100000000002</v>
      </c>
      <c r="I94" s="2">
        <f>I95+I102</f>
        <v>23806.8</v>
      </c>
    </row>
    <row r="95" spans="1:9" s="3" customFormat="1" ht="18.75">
      <c r="A95" s="23" t="s">
        <v>531</v>
      </c>
      <c r="B95" s="24">
        <v>206</v>
      </c>
      <c r="C95" s="25" t="s">
        <v>533</v>
      </c>
      <c r="D95" s="25" t="s">
        <v>543</v>
      </c>
      <c r="E95" s="25" t="s">
        <v>231</v>
      </c>
      <c r="F95" s="25"/>
      <c r="G95" s="2">
        <f>G96+G99</f>
        <v>21765.300000000003</v>
      </c>
      <c r="H95" s="2">
        <f>H96+H99</f>
        <v>23520.100000000002</v>
      </c>
      <c r="I95" s="2">
        <f>I96+I99</f>
        <v>23562.8</v>
      </c>
    </row>
    <row r="96" spans="1:9" s="3" customFormat="1" ht="37.5">
      <c r="A96" s="23" t="s">
        <v>541</v>
      </c>
      <c r="B96" s="24">
        <v>206</v>
      </c>
      <c r="C96" s="25" t="s">
        <v>533</v>
      </c>
      <c r="D96" s="25" t="s">
        <v>543</v>
      </c>
      <c r="E96" s="25" t="s">
        <v>281</v>
      </c>
      <c r="F96" s="25"/>
      <c r="G96" s="2">
        <f>G97+G98</f>
        <v>18165.300000000003</v>
      </c>
      <c r="H96" s="2">
        <f>H97+H98</f>
        <v>19920.100000000002</v>
      </c>
      <c r="I96" s="2">
        <f>I97+I98</f>
        <v>19962.8</v>
      </c>
    </row>
    <row r="97" spans="1:9" s="3" customFormat="1" ht="93.75">
      <c r="A97" s="23" t="s">
        <v>532</v>
      </c>
      <c r="B97" s="24">
        <v>206</v>
      </c>
      <c r="C97" s="25" t="s">
        <v>533</v>
      </c>
      <c r="D97" s="25" t="s">
        <v>543</v>
      </c>
      <c r="E97" s="25" t="s">
        <v>281</v>
      </c>
      <c r="F97" s="25" t="s">
        <v>535</v>
      </c>
      <c r="G97" s="26">
        <f>17877.7-1787.8</f>
        <v>16089.900000000001</v>
      </c>
      <c r="H97" s="26">
        <v>17877.7</v>
      </c>
      <c r="I97" s="26">
        <v>17877.7</v>
      </c>
    </row>
    <row r="98" spans="1:9" s="3" customFormat="1" ht="37.5">
      <c r="A98" s="23" t="s">
        <v>536</v>
      </c>
      <c r="B98" s="24">
        <v>206</v>
      </c>
      <c r="C98" s="25" t="s">
        <v>533</v>
      </c>
      <c r="D98" s="25" t="s">
        <v>543</v>
      </c>
      <c r="E98" s="25" t="s">
        <v>281</v>
      </c>
      <c r="F98" s="25" t="s">
        <v>538</v>
      </c>
      <c r="G98" s="26">
        <f>1839.4+74+362-200</f>
        <v>2075.4</v>
      </c>
      <c r="H98" s="26">
        <f>1880.4+362-200</f>
        <v>2042.4</v>
      </c>
      <c r="I98" s="26">
        <f>1923.1+362-200</f>
        <v>2085.1</v>
      </c>
    </row>
    <row r="99" spans="1:9" s="3" customFormat="1" ht="37.5">
      <c r="A99" s="23" t="s">
        <v>560</v>
      </c>
      <c r="B99" s="24">
        <v>206</v>
      </c>
      <c r="C99" s="25" t="s">
        <v>533</v>
      </c>
      <c r="D99" s="25" t="s">
        <v>543</v>
      </c>
      <c r="E99" s="25" t="s">
        <v>317</v>
      </c>
      <c r="F99" s="25"/>
      <c r="G99" s="2">
        <f>G100+G101</f>
        <v>3600</v>
      </c>
      <c r="H99" s="2">
        <f>H100+H101</f>
        <v>3600</v>
      </c>
      <c r="I99" s="2">
        <f>I100+I101</f>
        <v>3600</v>
      </c>
    </row>
    <row r="100" spans="1:9" s="3" customFormat="1" ht="37.5">
      <c r="A100" s="23" t="s">
        <v>544</v>
      </c>
      <c r="B100" s="24">
        <v>206</v>
      </c>
      <c r="C100" s="25" t="s">
        <v>533</v>
      </c>
      <c r="D100" s="25" t="s">
        <v>543</v>
      </c>
      <c r="E100" s="25" t="s">
        <v>317</v>
      </c>
      <c r="F100" s="25" t="s">
        <v>538</v>
      </c>
      <c r="G100" s="26">
        <v>600</v>
      </c>
      <c r="H100" s="26">
        <v>600</v>
      </c>
      <c r="I100" s="26">
        <v>600</v>
      </c>
    </row>
    <row r="101" spans="1:9" s="3" customFormat="1" ht="18.75">
      <c r="A101" s="23" t="s">
        <v>537</v>
      </c>
      <c r="B101" s="24">
        <v>206</v>
      </c>
      <c r="C101" s="25" t="s">
        <v>533</v>
      </c>
      <c r="D101" s="25" t="s">
        <v>543</v>
      </c>
      <c r="E101" s="25" t="s">
        <v>317</v>
      </c>
      <c r="F101" s="25" t="s">
        <v>539</v>
      </c>
      <c r="G101" s="26">
        <v>3000</v>
      </c>
      <c r="H101" s="26">
        <v>3000</v>
      </c>
      <c r="I101" s="26">
        <v>3000</v>
      </c>
    </row>
    <row r="102" spans="1:9" s="3" customFormat="1" ht="37.5">
      <c r="A102" s="90" t="s">
        <v>474</v>
      </c>
      <c r="B102" s="24">
        <v>206</v>
      </c>
      <c r="C102" s="25" t="s">
        <v>533</v>
      </c>
      <c r="D102" s="25" t="s">
        <v>543</v>
      </c>
      <c r="E102" s="25" t="s">
        <v>236</v>
      </c>
      <c r="F102" s="25"/>
      <c r="G102" s="26">
        <f aca="true" t="shared" si="11" ref="G102:I103">G103</f>
        <v>244</v>
      </c>
      <c r="H102" s="26">
        <f t="shared" si="11"/>
        <v>244</v>
      </c>
      <c r="I102" s="26">
        <f t="shared" si="11"/>
        <v>244</v>
      </c>
    </row>
    <row r="103" spans="1:9" s="3" customFormat="1" ht="37.5">
      <c r="A103" s="23" t="s">
        <v>541</v>
      </c>
      <c r="B103" s="24">
        <v>206</v>
      </c>
      <c r="C103" s="25" t="s">
        <v>533</v>
      </c>
      <c r="D103" s="25" t="s">
        <v>543</v>
      </c>
      <c r="E103" s="25" t="s">
        <v>237</v>
      </c>
      <c r="F103" s="25"/>
      <c r="G103" s="26">
        <f t="shared" si="11"/>
        <v>244</v>
      </c>
      <c r="H103" s="26">
        <f t="shared" si="11"/>
        <v>244</v>
      </c>
      <c r="I103" s="26">
        <f t="shared" si="11"/>
        <v>244</v>
      </c>
    </row>
    <row r="104" spans="1:10" s="3" customFormat="1" ht="18.75">
      <c r="A104" s="23" t="s">
        <v>537</v>
      </c>
      <c r="B104" s="24">
        <v>206</v>
      </c>
      <c r="C104" s="25" t="s">
        <v>533</v>
      </c>
      <c r="D104" s="25" t="s">
        <v>543</v>
      </c>
      <c r="E104" s="25" t="s">
        <v>237</v>
      </c>
      <c r="F104" s="25" t="s">
        <v>539</v>
      </c>
      <c r="G104" s="26">
        <v>244</v>
      </c>
      <c r="H104" s="26">
        <v>244</v>
      </c>
      <c r="I104" s="2">
        <v>244</v>
      </c>
      <c r="J104" s="108"/>
    </row>
    <row r="105" spans="1:12" ht="18.75">
      <c r="A105" s="18" t="s">
        <v>561</v>
      </c>
      <c r="B105" s="19" t="s">
        <v>559</v>
      </c>
      <c r="C105" s="52" t="s">
        <v>562</v>
      </c>
      <c r="D105" s="52" t="s">
        <v>523</v>
      </c>
      <c r="E105" s="52"/>
      <c r="F105" s="52"/>
      <c r="G105" s="53">
        <f aca="true" t="shared" si="12" ref="G105:I106">G106</f>
        <v>1703.1</v>
      </c>
      <c r="H105" s="53">
        <f t="shared" si="12"/>
        <v>801.2</v>
      </c>
      <c r="I105" s="53">
        <f t="shared" si="12"/>
        <v>801.2</v>
      </c>
      <c r="J105" s="78"/>
      <c r="K105" s="78"/>
      <c r="L105" s="78"/>
    </row>
    <row r="106" spans="1:9" ht="18.75">
      <c r="A106" s="18" t="s">
        <v>563</v>
      </c>
      <c r="B106" s="19" t="s">
        <v>559</v>
      </c>
      <c r="C106" s="20" t="s">
        <v>562</v>
      </c>
      <c r="D106" s="20" t="s">
        <v>564</v>
      </c>
      <c r="E106" s="20"/>
      <c r="F106" s="20"/>
      <c r="G106" s="2">
        <f t="shared" si="12"/>
        <v>1703.1</v>
      </c>
      <c r="H106" s="2">
        <f t="shared" si="12"/>
        <v>801.2</v>
      </c>
      <c r="I106" s="2">
        <f t="shared" si="12"/>
        <v>801.2</v>
      </c>
    </row>
    <row r="107" spans="1:9" s="3" customFormat="1" ht="75">
      <c r="A107" s="23" t="s">
        <v>642</v>
      </c>
      <c r="B107" s="24">
        <v>206</v>
      </c>
      <c r="C107" s="25" t="s">
        <v>562</v>
      </c>
      <c r="D107" s="25" t="s">
        <v>564</v>
      </c>
      <c r="E107" s="25" t="s">
        <v>318</v>
      </c>
      <c r="F107" s="25"/>
      <c r="G107" s="2">
        <f>G108+G111</f>
        <v>1703.1</v>
      </c>
      <c r="H107" s="2">
        <f>H108+H111</f>
        <v>801.2</v>
      </c>
      <c r="I107" s="2">
        <f>I108+I111</f>
        <v>801.2</v>
      </c>
    </row>
    <row r="108" spans="1:9" s="3" customFormat="1" ht="75">
      <c r="A108" s="23" t="s">
        <v>643</v>
      </c>
      <c r="B108" s="24">
        <v>206</v>
      </c>
      <c r="C108" s="25" t="s">
        <v>562</v>
      </c>
      <c r="D108" s="25" t="s">
        <v>564</v>
      </c>
      <c r="E108" s="25" t="s">
        <v>319</v>
      </c>
      <c r="F108" s="25"/>
      <c r="G108" s="2">
        <f aca="true" t="shared" si="13" ref="G108:I109">G109</f>
        <v>470</v>
      </c>
      <c r="H108" s="2">
        <f t="shared" si="13"/>
        <v>470</v>
      </c>
      <c r="I108" s="2">
        <f t="shared" si="13"/>
        <v>470</v>
      </c>
    </row>
    <row r="109" spans="1:9" s="3" customFormat="1" ht="18.75">
      <c r="A109" s="23" t="s">
        <v>531</v>
      </c>
      <c r="B109" s="24">
        <v>206</v>
      </c>
      <c r="C109" s="25" t="s">
        <v>562</v>
      </c>
      <c r="D109" s="25" t="s">
        <v>564</v>
      </c>
      <c r="E109" s="25" t="s">
        <v>320</v>
      </c>
      <c r="F109" s="25"/>
      <c r="G109" s="2">
        <f t="shared" si="13"/>
        <v>470</v>
      </c>
      <c r="H109" s="2">
        <f t="shared" si="13"/>
        <v>470</v>
      </c>
      <c r="I109" s="2">
        <f t="shared" si="13"/>
        <v>470</v>
      </c>
    </row>
    <row r="110" spans="1:9" s="3" customFormat="1" ht="37.5">
      <c r="A110" s="23" t="s">
        <v>536</v>
      </c>
      <c r="B110" s="24">
        <v>206</v>
      </c>
      <c r="C110" s="25" t="s">
        <v>562</v>
      </c>
      <c r="D110" s="25" t="s">
        <v>564</v>
      </c>
      <c r="E110" s="25" t="s">
        <v>320</v>
      </c>
      <c r="F110" s="25" t="s">
        <v>538</v>
      </c>
      <c r="G110" s="26">
        <f>270+200</f>
        <v>470</v>
      </c>
      <c r="H110" s="26">
        <f>270+200</f>
        <v>470</v>
      </c>
      <c r="I110" s="26">
        <f>270+200</f>
        <v>470</v>
      </c>
    </row>
    <row r="111" spans="1:10" s="3" customFormat="1" ht="56.25">
      <c r="A111" s="23" t="s">
        <v>684</v>
      </c>
      <c r="B111" s="24">
        <v>206</v>
      </c>
      <c r="C111" s="25" t="s">
        <v>562</v>
      </c>
      <c r="D111" s="25" t="s">
        <v>564</v>
      </c>
      <c r="E111" s="25" t="s">
        <v>321</v>
      </c>
      <c r="F111" s="25"/>
      <c r="G111" s="26">
        <f aca="true" t="shared" si="14" ref="G111:I113">G112</f>
        <v>1233.1</v>
      </c>
      <c r="H111" s="26">
        <f t="shared" si="14"/>
        <v>331.2</v>
      </c>
      <c r="I111" s="26">
        <f t="shared" si="14"/>
        <v>331.2</v>
      </c>
      <c r="J111" s="102"/>
    </row>
    <row r="112" spans="1:10" s="3" customFormat="1" ht="18.75">
      <c r="A112" s="23" t="s">
        <v>531</v>
      </c>
      <c r="B112" s="24">
        <v>206</v>
      </c>
      <c r="C112" s="25" t="s">
        <v>562</v>
      </c>
      <c r="D112" s="25" t="s">
        <v>564</v>
      </c>
      <c r="E112" s="25" t="s">
        <v>322</v>
      </c>
      <c r="F112" s="25"/>
      <c r="G112" s="26">
        <f t="shared" si="14"/>
        <v>1233.1</v>
      </c>
      <c r="H112" s="26">
        <f t="shared" si="14"/>
        <v>331.2</v>
      </c>
      <c r="I112" s="26">
        <f t="shared" si="14"/>
        <v>331.2</v>
      </c>
      <c r="J112" s="102"/>
    </row>
    <row r="113" spans="1:9" s="3" customFormat="1" ht="40.5" customHeight="1">
      <c r="A113" s="23" t="s">
        <v>683</v>
      </c>
      <c r="B113" s="24">
        <v>206</v>
      </c>
      <c r="C113" s="25" t="s">
        <v>562</v>
      </c>
      <c r="D113" s="25" t="s">
        <v>564</v>
      </c>
      <c r="E113" s="25" t="s">
        <v>323</v>
      </c>
      <c r="F113" s="25"/>
      <c r="G113" s="26">
        <f t="shared" si="14"/>
        <v>1233.1</v>
      </c>
      <c r="H113" s="26">
        <f t="shared" si="14"/>
        <v>331.2</v>
      </c>
      <c r="I113" s="26">
        <f t="shared" si="14"/>
        <v>331.2</v>
      </c>
    </row>
    <row r="114" spans="1:9" s="3" customFormat="1" ht="37.5">
      <c r="A114" s="23" t="s">
        <v>536</v>
      </c>
      <c r="B114" s="24">
        <v>206</v>
      </c>
      <c r="C114" s="25" t="s">
        <v>562</v>
      </c>
      <c r="D114" s="25" t="s">
        <v>564</v>
      </c>
      <c r="E114" s="25" t="s">
        <v>323</v>
      </c>
      <c r="F114" s="25" t="s">
        <v>538</v>
      </c>
      <c r="G114" s="26">
        <f>845.9+387.2</f>
        <v>1233.1</v>
      </c>
      <c r="H114" s="26">
        <v>331.2</v>
      </c>
      <c r="I114" s="2">
        <v>331.2</v>
      </c>
    </row>
    <row r="115" spans="1:12" s="3" customFormat="1" ht="18.75">
      <c r="A115" s="23" t="s">
        <v>578</v>
      </c>
      <c r="B115" s="24">
        <v>206</v>
      </c>
      <c r="C115" s="25" t="s">
        <v>548</v>
      </c>
      <c r="D115" s="25" t="s">
        <v>523</v>
      </c>
      <c r="E115" s="25"/>
      <c r="F115" s="25"/>
      <c r="G115" s="26">
        <f>G116+G129</f>
        <v>327182</v>
      </c>
      <c r="H115" s="26">
        <f>H116+H129</f>
        <v>173370.3</v>
      </c>
      <c r="I115" s="26">
        <f>I116+I129</f>
        <v>228288.40000000002</v>
      </c>
      <c r="J115" s="79"/>
      <c r="K115" s="79"/>
      <c r="L115" s="79"/>
    </row>
    <row r="116" spans="1:9" s="3" customFormat="1" ht="18.75">
      <c r="A116" s="23" t="s">
        <v>604</v>
      </c>
      <c r="B116" s="24">
        <v>206</v>
      </c>
      <c r="C116" s="25" t="s">
        <v>548</v>
      </c>
      <c r="D116" s="25" t="s">
        <v>533</v>
      </c>
      <c r="E116" s="25"/>
      <c r="F116" s="25"/>
      <c r="G116" s="26">
        <f>G117+G123</f>
        <v>321860.5</v>
      </c>
      <c r="H116" s="26">
        <f>H117+H123</f>
        <v>168048.8</v>
      </c>
      <c r="I116" s="26">
        <f>I117+I123</f>
        <v>222966.90000000002</v>
      </c>
    </row>
    <row r="117" spans="1:11" s="3" customFormat="1" ht="56.25" customHeight="1">
      <c r="A117" s="23" t="s">
        <v>689</v>
      </c>
      <c r="B117" s="24">
        <v>206</v>
      </c>
      <c r="C117" s="25" t="s">
        <v>548</v>
      </c>
      <c r="D117" s="25" t="s">
        <v>533</v>
      </c>
      <c r="E117" s="25" t="s">
        <v>324</v>
      </c>
      <c r="F117" s="25"/>
      <c r="G117" s="26">
        <f>G118</f>
        <v>179908.7</v>
      </c>
      <c r="H117" s="26">
        <f>H118</f>
        <v>150151</v>
      </c>
      <c r="I117" s="26">
        <f>I118</f>
        <v>200200.2</v>
      </c>
      <c r="K117" s="79"/>
    </row>
    <row r="118" spans="1:9" s="3" customFormat="1" ht="56.25">
      <c r="A118" s="23" t="s">
        <v>497</v>
      </c>
      <c r="B118" s="24">
        <v>206</v>
      </c>
      <c r="C118" s="25" t="s">
        <v>548</v>
      </c>
      <c r="D118" s="25" t="s">
        <v>533</v>
      </c>
      <c r="E118" s="25" t="s">
        <v>325</v>
      </c>
      <c r="F118" s="25"/>
      <c r="G118" s="26">
        <f>G119+G121</f>
        <v>179908.7</v>
      </c>
      <c r="H118" s="26">
        <f>H119+H121</f>
        <v>150151</v>
      </c>
      <c r="I118" s="26">
        <f>I119+I121</f>
        <v>200200.2</v>
      </c>
    </row>
    <row r="119" spans="1:9" s="3" customFormat="1" ht="75">
      <c r="A119" s="23" t="s">
        <v>587</v>
      </c>
      <c r="B119" s="24">
        <v>206</v>
      </c>
      <c r="C119" s="25" t="s">
        <v>548</v>
      </c>
      <c r="D119" s="25" t="s">
        <v>533</v>
      </c>
      <c r="E119" s="25" t="s">
        <v>326</v>
      </c>
      <c r="F119" s="25"/>
      <c r="G119" s="26">
        <f>G120</f>
        <v>179728.7</v>
      </c>
      <c r="H119" s="26">
        <f>H120</f>
        <v>150000</v>
      </c>
      <c r="I119" s="26">
        <f>I120</f>
        <v>200000</v>
      </c>
    </row>
    <row r="120" spans="1:9" s="3" customFormat="1" ht="37.5">
      <c r="A120" s="23" t="s">
        <v>472</v>
      </c>
      <c r="B120" s="24">
        <v>206</v>
      </c>
      <c r="C120" s="25" t="s">
        <v>548</v>
      </c>
      <c r="D120" s="25" t="s">
        <v>533</v>
      </c>
      <c r="E120" s="25" t="s">
        <v>326</v>
      </c>
      <c r="F120" s="25" t="s">
        <v>568</v>
      </c>
      <c r="G120" s="26">
        <v>179728.7</v>
      </c>
      <c r="H120" s="26">
        <v>150000</v>
      </c>
      <c r="I120" s="26">
        <v>200000</v>
      </c>
    </row>
    <row r="121" spans="1:9" s="3" customFormat="1" ht="92.25" customHeight="1">
      <c r="A121" s="23" t="s">
        <v>587</v>
      </c>
      <c r="B121" s="24">
        <v>206</v>
      </c>
      <c r="C121" s="25" t="s">
        <v>548</v>
      </c>
      <c r="D121" s="25" t="s">
        <v>533</v>
      </c>
      <c r="E121" s="25" t="s">
        <v>327</v>
      </c>
      <c r="F121" s="25"/>
      <c r="G121" s="26">
        <f>G122</f>
        <v>180</v>
      </c>
      <c r="H121" s="26">
        <f>H122</f>
        <v>151</v>
      </c>
      <c r="I121" s="26">
        <f>I122</f>
        <v>200.2</v>
      </c>
    </row>
    <row r="122" spans="1:9" s="3" customFormat="1" ht="37.5">
      <c r="A122" s="23" t="s">
        <v>472</v>
      </c>
      <c r="B122" s="24">
        <v>206</v>
      </c>
      <c r="C122" s="25" t="s">
        <v>548</v>
      </c>
      <c r="D122" s="25" t="s">
        <v>533</v>
      </c>
      <c r="E122" s="25" t="s">
        <v>327</v>
      </c>
      <c r="F122" s="25" t="s">
        <v>568</v>
      </c>
      <c r="G122" s="26">
        <v>180</v>
      </c>
      <c r="H122" s="26">
        <v>151</v>
      </c>
      <c r="I122" s="26">
        <v>200.2</v>
      </c>
    </row>
    <row r="123" spans="1:9" s="3" customFormat="1" ht="58.5" customHeight="1">
      <c r="A123" s="23" t="s">
        <v>668</v>
      </c>
      <c r="B123" s="24">
        <v>206</v>
      </c>
      <c r="C123" s="25" t="s">
        <v>548</v>
      </c>
      <c r="D123" s="25" t="s">
        <v>533</v>
      </c>
      <c r="E123" s="25" t="s">
        <v>328</v>
      </c>
      <c r="F123" s="25"/>
      <c r="G123" s="26">
        <f>G124</f>
        <v>141951.8</v>
      </c>
      <c r="H123" s="26">
        <f>H124</f>
        <v>17897.8</v>
      </c>
      <c r="I123" s="26">
        <f>I124</f>
        <v>22766.7</v>
      </c>
    </row>
    <row r="124" spans="1:9" s="3" customFormat="1" ht="56.25">
      <c r="A124" s="23" t="s">
        <v>497</v>
      </c>
      <c r="B124" s="24">
        <v>206</v>
      </c>
      <c r="C124" s="25" t="s">
        <v>548</v>
      </c>
      <c r="D124" s="25" t="s">
        <v>533</v>
      </c>
      <c r="E124" s="25" t="s">
        <v>329</v>
      </c>
      <c r="F124" s="25"/>
      <c r="G124" s="26">
        <f>G125+G127</f>
        <v>141951.8</v>
      </c>
      <c r="H124" s="26">
        <f>H125+H127</f>
        <v>17897.8</v>
      </c>
      <c r="I124" s="26">
        <f>I125+I127</f>
        <v>22766.7</v>
      </c>
    </row>
    <row r="125" spans="1:9" s="3" customFormat="1" ht="75">
      <c r="A125" s="23" t="s">
        <v>477</v>
      </c>
      <c r="B125" s="24">
        <v>206</v>
      </c>
      <c r="C125" s="25" t="s">
        <v>548</v>
      </c>
      <c r="D125" s="25" t="s">
        <v>533</v>
      </c>
      <c r="E125" s="25" t="s">
        <v>330</v>
      </c>
      <c r="F125" s="25"/>
      <c r="G125" s="26">
        <f>G126</f>
        <v>141809.8</v>
      </c>
      <c r="H125" s="26">
        <f>H126</f>
        <v>17879.8</v>
      </c>
      <c r="I125" s="26">
        <f>I126</f>
        <v>22743.7</v>
      </c>
    </row>
    <row r="126" spans="1:9" s="3" customFormat="1" ht="37.5">
      <c r="A126" s="23" t="s">
        <v>472</v>
      </c>
      <c r="B126" s="24">
        <v>206</v>
      </c>
      <c r="C126" s="25" t="s">
        <v>548</v>
      </c>
      <c r="D126" s="25" t="s">
        <v>533</v>
      </c>
      <c r="E126" s="25" t="s">
        <v>330</v>
      </c>
      <c r="F126" s="25" t="s">
        <v>568</v>
      </c>
      <c r="G126" s="26">
        <v>141809.8</v>
      </c>
      <c r="H126" s="26">
        <v>17879.8</v>
      </c>
      <c r="I126" s="26">
        <v>22743.7</v>
      </c>
    </row>
    <row r="127" spans="1:9" s="3" customFormat="1" ht="54.75" customHeight="1">
      <c r="A127" s="23" t="s">
        <v>442</v>
      </c>
      <c r="B127" s="24">
        <v>206</v>
      </c>
      <c r="C127" s="25" t="s">
        <v>548</v>
      </c>
      <c r="D127" s="25" t="s">
        <v>533</v>
      </c>
      <c r="E127" s="25" t="s">
        <v>331</v>
      </c>
      <c r="F127" s="25"/>
      <c r="G127" s="26">
        <f>G128</f>
        <v>142</v>
      </c>
      <c r="H127" s="26">
        <f>H128</f>
        <v>18</v>
      </c>
      <c r="I127" s="26">
        <f>I128</f>
        <v>23</v>
      </c>
    </row>
    <row r="128" spans="1:9" s="3" customFormat="1" ht="37.5">
      <c r="A128" s="23" t="s">
        <v>472</v>
      </c>
      <c r="B128" s="24">
        <v>206</v>
      </c>
      <c r="C128" s="25" t="s">
        <v>548</v>
      </c>
      <c r="D128" s="25" t="s">
        <v>533</v>
      </c>
      <c r="E128" s="25" t="s">
        <v>331</v>
      </c>
      <c r="F128" s="25" t="s">
        <v>568</v>
      </c>
      <c r="G128" s="26">
        <v>142</v>
      </c>
      <c r="H128" s="26">
        <v>18</v>
      </c>
      <c r="I128" s="26">
        <v>23</v>
      </c>
    </row>
    <row r="129" spans="1:9" s="3" customFormat="1" ht="37.5">
      <c r="A129" s="23" t="s">
        <v>593</v>
      </c>
      <c r="B129" s="24">
        <v>206</v>
      </c>
      <c r="C129" s="25" t="s">
        <v>548</v>
      </c>
      <c r="D129" s="25" t="s">
        <v>548</v>
      </c>
      <c r="E129" s="25"/>
      <c r="F129" s="25"/>
      <c r="G129" s="26">
        <f>G130</f>
        <v>5321.5</v>
      </c>
      <c r="H129" s="26">
        <f>H130</f>
        <v>5321.5</v>
      </c>
      <c r="I129" s="26">
        <f>I130</f>
        <v>5321.5</v>
      </c>
    </row>
    <row r="130" spans="1:9" s="3" customFormat="1" ht="75">
      <c r="A130" s="23" t="s">
        <v>681</v>
      </c>
      <c r="B130" s="24">
        <v>206</v>
      </c>
      <c r="C130" s="25" t="s">
        <v>548</v>
      </c>
      <c r="D130" s="25" t="s">
        <v>548</v>
      </c>
      <c r="E130" s="25" t="s">
        <v>315</v>
      </c>
      <c r="F130" s="25"/>
      <c r="G130" s="26">
        <f aca="true" t="shared" si="15" ref="G130:I131">G131</f>
        <v>5321.5</v>
      </c>
      <c r="H130" s="26">
        <f t="shared" si="15"/>
        <v>5321.5</v>
      </c>
      <c r="I130" s="26">
        <f t="shared" si="15"/>
        <v>5321.5</v>
      </c>
    </row>
    <row r="131" spans="1:9" s="3" customFormat="1" ht="18.75">
      <c r="A131" s="23" t="s">
        <v>531</v>
      </c>
      <c r="B131" s="24">
        <v>206</v>
      </c>
      <c r="C131" s="25" t="s">
        <v>548</v>
      </c>
      <c r="D131" s="25" t="s">
        <v>548</v>
      </c>
      <c r="E131" s="25" t="s">
        <v>316</v>
      </c>
      <c r="F131" s="25"/>
      <c r="G131" s="26">
        <f t="shared" si="15"/>
        <v>5321.5</v>
      </c>
      <c r="H131" s="26">
        <f t="shared" si="15"/>
        <v>5321.5</v>
      </c>
      <c r="I131" s="26">
        <f t="shared" si="15"/>
        <v>5321.5</v>
      </c>
    </row>
    <row r="132" spans="1:9" s="3" customFormat="1" ht="37.5">
      <c r="A132" s="23" t="s">
        <v>536</v>
      </c>
      <c r="B132" s="24">
        <v>206</v>
      </c>
      <c r="C132" s="25" t="s">
        <v>548</v>
      </c>
      <c r="D132" s="25" t="s">
        <v>548</v>
      </c>
      <c r="E132" s="25" t="s">
        <v>316</v>
      </c>
      <c r="F132" s="25" t="s">
        <v>538</v>
      </c>
      <c r="G132" s="26">
        <v>5321.5</v>
      </c>
      <c r="H132" s="26">
        <v>5321.5</v>
      </c>
      <c r="I132" s="26">
        <v>5321.5</v>
      </c>
    </row>
    <row r="133" spans="1:9" s="3" customFormat="1" ht="18.75">
      <c r="A133" s="23" t="s">
        <v>549</v>
      </c>
      <c r="B133" s="24">
        <v>206</v>
      </c>
      <c r="C133" s="25" t="s">
        <v>547</v>
      </c>
      <c r="D133" s="25" t="s">
        <v>523</v>
      </c>
      <c r="E133" s="25"/>
      <c r="F133" s="25"/>
      <c r="G133" s="2">
        <f aca="true" t="shared" si="16" ref="G133:I134">G134</f>
        <v>92.4</v>
      </c>
      <c r="H133" s="2">
        <f t="shared" si="16"/>
        <v>92.4</v>
      </c>
      <c r="I133" s="2">
        <f t="shared" si="16"/>
        <v>92.4</v>
      </c>
    </row>
    <row r="134" spans="1:9" s="3" customFormat="1" ht="37.5">
      <c r="A134" s="23" t="s">
        <v>550</v>
      </c>
      <c r="B134" s="24">
        <v>206</v>
      </c>
      <c r="C134" s="25" t="s">
        <v>547</v>
      </c>
      <c r="D134" s="25" t="s">
        <v>548</v>
      </c>
      <c r="E134" s="25"/>
      <c r="F134" s="25"/>
      <c r="G134" s="2">
        <f t="shared" si="16"/>
        <v>92.4</v>
      </c>
      <c r="H134" s="2">
        <f t="shared" si="16"/>
        <v>92.4</v>
      </c>
      <c r="I134" s="2">
        <f t="shared" si="16"/>
        <v>92.4</v>
      </c>
    </row>
    <row r="135" spans="1:9" s="3" customFormat="1" ht="37.5">
      <c r="A135" s="23" t="s">
        <v>410</v>
      </c>
      <c r="B135" s="24">
        <v>206</v>
      </c>
      <c r="C135" s="25" t="s">
        <v>547</v>
      </c>
      <c r="D135" s="25" t="s">
        <v>548</v>
      </c>
      <c r="E135" s="25" t="s">
        <v>42</v>
      </c>
      <c r="F135" s="25"/>
      <c r="G135" s="2">
        <f>G137</f>
        <v>92.4</v>
      </c>
      <c r="H135" s="2">
        <f>H137</f>
        <v>92.4</v>
      </c>
      <c r="I135" s="2">
        <f>I137</f>
        <v>92.4</v>
      </c>
    </row>
    <row r="136" spans="1:9" s="3" customFormat="1" ht="18.75">
      <c r="A136" s="23" t="s">
        <v>531</v>
      </c>
      <c r="B136" s="24">
        <v>206</v>
      </c>
      <c r="C136" s="25" t="s">
        <v>547</v>
      </c>
      <c r="D136" s="25" t="s">
        <v>548</v>
      </c>
      <c r="E136" s="25" t="s">
        <v>43</v>
      </c>
      <c r="F136" s="25"/>
      <c r="G136" s="2">
        <f>G137</f>
        <v>92.4</v>
      </c>
      <c r="H136" s="2">
        <f>H137</f>
        <v>92.4</v>
      </c>
      <c r="I136" s="2">
        <f>I137</f>
        <v>92.4</v>
      </c>
    </row>
    <row r="137" spans="1:9" s="3" customFormat="1" ht="37.5">
      <c r="A137" s="23" t="s">
        <v>544</v>
      </c>
      <c r="B137" s="24">
        <v>206</v>
      </c>
      <c r="C137" s="25" t="s">
        <v>547</v>
      </c>
      <c r="D137" s="25" t="s">
        <v>548</v>
      </c>
      <c r="E137" s="25" t="s">
        <v>43</v>
      </c>
      <c r="F137" s="25" t="s">
        <v>538</v>
      </c>
      <c r="G137" s="26">
        <v>92.4</v>
      </c>
      <c r="H137" s="26">
        <v>92.4</v>
      </c>
      <c r="I137" s="2">
        <v>92.4</v>
      </c>
    </row>
    <row r="138" spans="1:12" s="3" customFormat="1" ht="18.75">
      <c r="A138" s="23" t="s">
        <v>567</v>
      </c>
      <c r="B138" s="24">
        <v>206</v>
      </c>
      <c r="C138" s="25" t="s">
        <v>566</v>
      </c>
      <c r="D138" s="25" t="s">
        <v>523</v>
      </c>
      <c r="E138" s="25"/>
      <c r="F138" s="25"/>
      <c r="G138" s="2">
        <f>G139</f>
        <v>66867.7</v>
      </c>
      <c r="H138" s="2">
        <f>H139</f>
        <v>66437.2</v>
      </c>
      <c r="I138" s="2">
        <f>I139</f>
        <v>66437.2</v>
      </c>
      <c r="J138" s="107"/>
      <c r="K138" s="107"/>
      <c r="L138" s="107"/>
    </row>
    <row r="139" spans="1:9" s="3" customFormat="1" ht="18.75">
      <c r="A139" s="23" t="s">
        <v>565</v>
      </c>
      <c r="B139" s="24">
        <v>206</v>
      </c>
      <c r="C139" s="25" t="s">
        <v>566</v>
      </c>
      <c r="D139" s="25" t="s">
        <v>562</v>
      </c>
      <c r="E139" s="25"/>
      <c r="F139" s="25"/>
      <c r="G139" s="2">
        <f>G144+G140</f>
        <v>66867.7</v>
      </c>
      <c r="H139" s="2">
        <f>H144+H140</f>
        <v>66437.2</v>
      </c>
      <c r="I139" s="2">
        <f>I144+I140</f>
        <v>66437.2</v>
      </c>
    </row>
    <row r="140" spans="1:9" s="3" customFormat="1" ht="56.25">
      <c r="A140" s="109" t="s">
        <v>672</v>
      </c>
      <c r="B140" s="24">
        <v>206</v>
      </c>
      <c r="C140" s="25" t="s">
        <v>566</v>
      </c>
      <c r="D140" s="25" t="s">
        <v>562</v>
      </c>
      <c r="E140" s="25" t="s">
        <v>332</v>
      </c>
      <c r="F140" s="25"/>
      <c r="G140" s="2">
        <f aca="true" t="shared" si="17" ref="G140:I142">G141</f>
        <v>59367.7</v>
      </c>
      <c r="H140" s="2">
        <f t="shared" si="17"/>
        <v>58937.2</v>
      </c>
      <c r="I140" s="2">
        <f t="shared" si="17"/>
        <v>58937.2</v>
      </c>
    </row>
    <row r="141" spans="1:10" s="3" customFormat="1" ht="37.5">
      <c r="A141" s="23" t="s">
        <v>608</v>
      </c>
      <c r="B141" s="24">
        <v>206</v>
      </c>
      <c r="C141" s="25" t="s">
        <v>566</v>
      </c>
      <c r="D141" s="25" t="s">
        <v>562</v>
      </c>
      <c r="E141" s="25" t="s">
        <v>333</v>
      </c>
      <c r="F141" s="25"/>
      <c r="G141" s="2">
        <f t="shared" si="17"/>
        <v>59367.7</v>
      </c>
      <c r="H141" s="2">
        <f t="shared" si="17"/>
        <v>58937.2</v>
      </c>
      <c r="I141" s="2">
        <f t="shared" si="17"/>
        <v>58937.2</v>
      </c>
      <c r="J141" s="102"/>
    </row>
    <row r="142" spans="1:9" s="3" customFormat="1" ht="75">
      <c r="A142" s="23" t="s">
        <v>667</v>
      </c>
      <c r="B142" s="24">
        <v>206</v>
      </c>
      <c r="C142" s="25" t="s">
        <v>566</v>
      </c>
      <c r="D142" s="25" t="s">
        <v>562</v>
      </c>
      <c r="E142" s="25" t="s">
        <v>334</v>
      </c>
      <c r="F142" s="25"/>
      <c r="G142" s="26">
        <f t="shared" si="17"/>
        <v>59367.7</v>
      </c>
      <c r="H142" s="26">
        <f t="shared" si="17"/>
        <v>58937.2</v>
      </c>
      <c r="I142" s="26">
        <f t="shared" si="17"/>
        <v>58937.2</v>
      </c>
    </row>
    <row r="143" spans="1:9" s="3" customFormat="1" ht="37.5">
      <c r="A143" s="23" t="s">
        <v>472</v>
      </c>
      <c r="B143" s="24">
        <v>206</v>
      </c>
      <c r="C143" s="25" t="s">
        <v>566</v>
      </c>
      <c r="D143" s="25" t="s">
        <v>562</v>
      </c>
      <c r="E143" s="25" t="s">
        <v>334</v>
      </c>
      <c r="F143" s="25" t="s">
        <v>568</v>
      </c>
      <c r="G143" s="26">
        <v>59367.7</v>
      </c>
      <c r="H143" s="26">
        <v>58937.2</v>
      </c>
      <c r="I143" s="2">
        <v>58937.2</v>
      </c>
    </row>
    <row r="144" spans="1:9" s="3" customFormat="1" ht="56.25">
      <c r="A144" s="23" t="s">
        <v>688</v>
      </c>
      <c r="B144" s="24">
        <v>206</v>
      </c>
      <c r="C144" s="25" t="s">
        <v>566</v>
      </c>
      <c r="D144" s="25" t="s">
        <v>562</v>
      </c>
      <c r="E144" s="25" t="s">
        <v>335</v>
      </c>
      <c r="F144" s="25"/>
      <c r="G144" s="95">
        <f aca="true" t="shared" si="18" ref="G144:I146">G145</f>
        <v>7500</v>
      </c>
      <c r="H144" s="95">
        <f t="shared" si="18"/>
        <v>7500</v>
      </c>
      <c r="I144" s="95">
        <f t="shared" si="18"/>
        <v>7500</v>
      </c>
    </row>
    <row r="145" spans="1:9" s="3" customFormat="1" ht="37.5">
      <c r="A145" s="23" t="s">
        <v>430</v>
      </c>
      <c r="B145" s="24">
        <v>206</v>
      </c>
      <c r="C145" s="25" t="s">
        <v>566</v>
      </c>
      <c r="D145" s="25" t="s">
        <v>562</v>
      </c>
      <c r="E145" s="25" t="s">
        <v>336</v>
      </c>
      <c r="F145" s="25"/>
      <c r="G145" s="95">
        <f t="shared" si="18"/>
        <v>7500</v>
      </c>
      <c r="H145" s="95">
        <f t="shared" si="18"/>
        <v>7500</v>
      </c>
      <c r="I145" s="95">
        <f t="shared" si="18"/>
        <v>7500</v>
      </c>
    </row>
    <row r="146" spans="1:11" s="3" customFormat="1" ht="75">
      <c r="A146" s="23" t="s">
        <v>675</v>
      </c>
      <c r="B146" s="24">
        <v>206</v>
      </c>
      <c r="C146" s="25" t="s">
        <v>566</v>
      </c>
      <c r="D146" s="25" t="s">
        <v>562</v>
      </c>
      <c r="E146" s="25" t="s">
        <v>337</v>
      </c>
      <c r="F146" s="25"/>
      <c r="G146" s="2">
        <f t="shared" si="18"/>
        <v>7500</v>
      </c>
      <c r="H146" s="2">
        <f t="shared" si="18"/>
        <v>7500</v>
      </c>
      <c r="I146" s="2">
        <f t="shared" si="18"/>
        <v>7500</v>
      </c>
      <c r="K146" s="102"/>
    </row>
    <row r="147" spans="1:9" s="3" customFormat="1" ht="18.75">
      <c r="A147" s="23" t="s">
        <v>585</v>
      </c>
      <c r="B147" s="24">
        <v>206</v>
      </c>
      <c r="C147" s="25" t="s">
        <v>566</v>
      </c>
      <c r="D147" s="25" t="s">
        <v>562</v>
      </c>
      <c r="E147" s="25" t="s">
        <v>337</v>
      </c>
      <c r="F147" s="25" t="s">
        <v>586</v>
      </c>
      <c r="G147" s="2">
        <v>7500</v>
      </c>
      <c r="H147" s="2">
        <v>7500</v>
      </c>
      <c r="I147" s="2">
        <v>7500</v>
      </c>
    </row>
    <row r="148" spans="1:9" s="3" customFormat="1" ht="56.25">
      <c r="A148" s="46" t="s">
        <v>422</v>
      </c>
      <c r="B148" s="48" t="s">
        <v>423</v>
      </c>
      <c r="C148" s="49"/>
      <c r="D148" s="49"/>
      <c r="E148" s="49"/>
      <c r="F148" s="49"/>
      <c r="G148" s="47">
        <f>G149+G156+G163</f>
        <v>944347.8999999999</v>
      </c>
      <c r="H148" s="47">
        <f>H149+H156+H163</f>
        <v>980860.9</v>
      </c>
      <c r="I148" s="47">
        <f>I149+I156+I163</f>
        <v>1011519.9</v>
      </c>
    </row>
    <row r="149" spans="1:9" s="3" customFormat="1" ht="18.75">
      <c r="A149" s="23" t="s">
        <v>561</v>
      </c>
      <c r="B149" s="24" t="s">
        <v>423</v>
      </c>
      <c r="C149" s="25" t="s">
        <v>562</v>
      </c>
      <c r="D149" s="25" t="s">
        <v>523</v>
      </c>
      <c r="E149" s="25"/>
      <c r="F149" s="25"/>
      <c r="G149" s="2">
        <f aca="true" t="shared" si="19" ref="G149:I154">G150</f>
        <v>9205.6</v>
      </c>
      <c r="H149" s="2">
        <f>H150</f>
        <v>10399.7</v>
      </c>
      <c r="I149" s="2">
        <f t="shared" si="19"/>
        <v>10399.7</v>
      </c>
    </row>
    <row r="150" spans="1:9" s="3" customFormat="1" ht="18.75">
      <c r="A150" s="23" t="s">
        <v>576</v>
      </c>
      <c r="B150" s="24" t="s">
        <v>423</v>
      </c>
      <c r="C150" s="25" t="s">
        <v>562</v>
      </c>
      <c r="D150" s="25" t="s">
        <v>577</v>
      </c>
      <c r="E150" s="25"/>
      <c r="F150" s="25"/>
      <c r="G150" s="2">
        <f t="shared" si="19"/>
        <v>9205.6</v>
      </c>
      <c r="H150" s="2">
        <f t="shared" si="19"/>
        <v>10399.7</v>
      </c>
      <c r="I150" s="2">
        <f t="shared" si="19"/>
        <v>10399.7</v>
      </c>
    </row>
    <row r="151" spans="1:12" s="3" customFormat="1" ht="37.5">
      <c r="A151" s="23" t="s">
        <v>630</v>
      </c>
      <c r="B151" s="24" t="s">
        <v>423</v>
      </c>
      <c r="C151" s="25" t="s">
        <v>562</v>
      </c>
      <c r="D151" s="25" t="s">
        <v>577</v>
      </c>
      <c r="E151" s="25" t="s">
        <v>134</v>
      </c>
      <c r="F151" s="25"/>
      <c r="G151" s="2">
        <f t="shared" si="19"/>
        <v>9205.6</v>
      </c>
      <c r="H151" s="2">
        <f t="shared" si="19"/>
        <v>10399.7</v>
      </c>
      <c r="I151" s="2">
        <f t="shared" si="19"/>
        <v>10399.7</v>
      </c>
      <c r="J151" s="91"/>
      <c r="K151" s="91"/>
      <c r="L151" s="91"/>
    </row>
    <row r="152" spans="1:9" s="3" customFormat="1" ht="37.5">
      <c r="A152" s="23" t="s">
        <v>631</v>
      </c>
      <c r="B152" s="24" t="s">
        <v>423</v>
      </c>
      <c r="C152" s="25" t="s">
        <v>562</v>
      </c>
      <c r="D152" s="25" t="s">
        <v>577</v>
      </c>
      <c r="E152" s="25" t="s">
        <v>135</v>
      </c>
      <c r="F152" s="25"/>
      <c r="G152" s="2">
        <f t="shared" si="19"/>
        <v>9205.6</v>
      </c>
      <c r="H152" s="2">
        <f t="shared" si="19"/>
        <v>10399.7</v>
      </c>
      <c r="I152" s="2">
        <f t="shared" si="19"/>
        <v>10399.7</v>
      </c>
    </row>
    <row r="153" spans="1:9" s="3" customFormat="1" ht="56.25">
      <c r="A153" s="23" t="s">
        <v>461</v>
      </c>
      <c r="B153" s="24" t="s">
        <v>423</v>
      </c>
      <c r="C153" s="25" t="s">
        <v>562</v>
      </c>
      <c r="D153" s="25" t="s">
        <v>577</v>
      </c>
      <c r="E153" s="25" t="s">
        <v>159</v>
      </c>
      <c r="F153" s="25"/>
      <c r="G153" s="2">
        <f>G154</f>
        <v>9205.6</v>
      </c>
      <c r="H153" s="2">
        <f t="shared" si="19"/>
        <v>10399.7</v>
      </c>
      <c r="I153" s="2">
        <f t="shared" si="19"/>
        <v>10399.7</v>
      </c>
    </row>
    <row r="154" spans="1:9" s="3" customFormat="1" ht="75">
      <c r="A154" s="23" t="s">
        <v>412</v>
      </c>
      <c r="B154" s="24" t="s">
        <v>423</v>
      </c>
      <c r="C154" s="25" t="s">
        <v>562</v>
      </c>
      <c r="D154" s="25" t="s">
        <v>577</v>
      </c>
      <c r="E154" s="25" t="s">
        <v>160</v>
      </c>
      <c r="F154" s="25"/>
      <c r="G154" s="2">
        <f t="shared" si="19"/>
        <v>9205.6</v>
      </c>
      <c r="H154" s="2">
        <f>H155</f>
        <v>10399.7</v>
      </c>
      <c r="I154" s="2">
        <f t="shared" si="19"/>
        <v>10399.7</v>
      </c>
    </row>
    <row r="155" spans="1:9" s="3" customFormat="1" ht="18.75">
      <c r="A155" s="23" t="s">
        <v>537</v>
      </c>
      <c r="B155" s="24" t="s">
        <v>423</v>
      </c>
      <c r="C155" s="25" t="s">
        <v>562</v>
      </c>
      <c r="D155" s="25" t="s">
        <v>577</v>
      </c>
      <c r="E155" s="25" t="s">
        <v>160</v>
      </c>
      <c r="F155" s="25" t="s">
        <v>539</v>
      </c>
      <c r="G155" s="26">
        <v>9205.6</v>
      </c>
      <c r="H155" s="26">
        <f>10205.6+194.1</f>
        <v>10399.7</v>
      </c>
      <c r="I155" s="26">
        <f>10205.6+194.1</f>
        <v>10399.7</v>
      </c>
    </row>
    <row r="156" spans="1:9" s="3" customFormat="1" ht="18.75">
      <c r="A156" s="23" t="s">
        <v>578</v>
      </c>
      <c r="B156" s="24" t="s">
        <v>423</v>
      </c>
      <c r="C156" s="25" t="s">
        <v>548</v>
      </c>
      <c r="D156" s="25" t="s">
        <v>523</v>
      </c>
      <c r="E156" s="25"/>
      <c r="F156" s="25"/>
      <c r="G156" s="2">
        <f>G157</f>
        <v>1174.8</v>
      </c>
      <c r="H156" s="2">
        <f>H157</f>
        <v>1174.8</v>
      </c>
      <c r="I156" s="2">
        <f>I157</f>
        <v>1174.8</v>
      </c>
    </row>
    <row r="157" spans="1:9" s="3" customFormat="1" ht="18.75">
      <c r="A157" s="23" t="s">
        <v>579</v>
      </c>
      <c r="B157" s="24" t="s">
        <v>423</v>
      </c>
      <c r="C157" s="25" t="s">
        <v>548</v>
      </c>
      <c r="D157" s="25" t="s">
        <v>571</v>
      </c>
      <c r="E157" s="25"/>
      <c r="F157" s="25"/>
      <c r="G157" s="2">
        <f aca="true" t="shared" si="20" ref="G157:I160">G158</f>
        <v>1174.8</v>
      </c>
      <c r="H157" s="2">
        <f t="shared" si="20"/>
        <v>1174.8</v>
      </c>
      <c r="I157" s="2">
        <f t="shared" si="20"/>
        <v>1174.8</v>
      </c>
    </row>
    <row r="158" spans="1:9" s="3" customFormat="1" ht="37.5">
      <c r="A158" s="23" t="s">
        <v>630</v>
      </c>
      <c r="B158" s="24" t="s">
        <v>423</v>
      </c>
      <c r="C158" s="25" t="s">
        <v>548</v>
      </c>
      <c r="D158" s="25" t="s">
        <v>571</v>
      </c>
      <c r="E158" s="25" t="s">
        <v>134</v>
      </c>
      <c r="F158" s="25"/>
      <c r="G158" s="2">
        <f t="shared" si="20"/>
        <v>1174.8</v>
      </c>
      <c r="H158" s="2">
        <f t="shared" si="20"/>
        <v>1174.8</v>
      </c>
      <c r="I158" s="2">
        <f t="shared" si="20"/>
        <v>1174.8</v>
      </c>
    </row>
    <row r="159" spans="1:9" s="3" customFormat="1" ht="37.5">
      <c r="A159" s="23" t="s">
        <v>631</v>
      </c>
      <c r="B159" s="24" t="s">
        <v>423</v>
      </c>
      <c r="C159" s="25" t="s">
        <v>548</v>
      </c>
      <c r="D159" s="25" t="s">
        <v>571</v>
      </c>
      <c r="E159" s="25" t="s">
        <v>135</v>
      </c>
      <c r="F159" s="25"/>
      <c r="G159" s="2">
        <f t="shared" si="20"/>
        <v>1174.8</v>
      </c>
      <c r="H159" s="2">
        <f t="shared" si="20"/>
        <v>1174.8</v>
      </c>
      <c r="I159" s="2">
        <f t="shared" si="20"/>
        <v>1174.8</v>
      </c>
    </row>
    <row r="160" spans="1:9" s="3" customFormat="1" ht="56.25">
      <c r="A160" s="16" t="s">
        <v>461</v>
      </c>
      <c r="B160" s="24" t="s">
        <v>423</v>
      </c>
      <c r="C160" s="25" t="s">
        <v>548</v>
      </c>
      <c r="D160" s="25" t="s">
        <v>571</v>
      </c>
      <c r="E160" s="25" t="s">
        <v>159</v>
      </c>
      <c r="F160" s="25"/>
      <c r="G160" s="2">
        <f>G161</f>
        <v>1174.8</v>
      </c>
      <c r="H160" s="2">
        <f t="shared" si="20"/>
        <v>1174.8</v>
      </c>
      <c r="I160" s="2">
        <f t="shared" si="20"/>
        <v>1174.8</v>
      </c>
    </row>
    <row r="161" spans="1:9" s="3" customFormat="1" ht="75">
      <c r="A161" s="16" t="s">
        <v>665</v>
      </c>
      <c r="B161" s="24" t="s">
        <v>423</v>
      </c>
      <c r="C161" s="25" t="s">
        <v>548</v>
      </c>
      <c r="D161" s="25" t="s">
        <v>571</v>
      </c>
      <c r="E161" s="25" t="s">
        <v>161</v>
      </c>
      <c r="F161" s="25"/>
      <c r="G161" s="2">
        <f>G162</f>
        <v>1174.8</v>
      </c>
      <c r="H161" s="2">
        <f>H162</f>
        <v>1174.8</v>
      </c>
      <c r="I161" s="2">
        <f>I162</f>
        <v>1174.8</v>
      </c>
    </row>
    <row r="162" spans="1:9" ht="18.75">
      <c r="A162" s="23" t="s">
        <v>537</v>
      </c>
      <c r="B162" s="19" t="s">
        <v>423</v>
      </c>
      <c r="C162" s="20" t="s">
        <v>548</v>
      </c>
      <c r="D162" s="20" t="s">
        <v>571</v>
      </c>
      <c r="E162" s="20" t="s">
        <v>161</v>
      </c>
      <c r="F162" s="20" t="s">
        <v>539</v>
      </c>
      <c r="G162" s="21">
        <v>1174.8</v>
      </c>
      <c r="H162" s="26">
        <v>1174.8</v>
      </c>
      <c r="I162" s="21">
        <v>1174.8</v>
      </c>
    </row>
    <row r="163" spans="1:9" ht="18.75">
      <c r="A163" s="18" t="s">
        <v>567</v>
      </c>
      <c r="B163" s="19" t="s">
        <v>423</v>
      </c>
      <c r="C163" s="20" t="s">
        <v>566</v>
      </c>
      <c r="D163" s="20" t="s">
        <v>523</v>
      </c>
      <c r="E163" s="20"/>
      <c r="F163" s="20"/>
      <c r="G163" s="2">
        <f>G164+G173+G186+G251+G273</f>
        <v>933967.4999999999</v>
      </c>
      <c r="H163" s="2">
        <f>H164+H173+H186+H251+H273</f>
        <v>969286.4</v>
      </c>
      <c r="I163" s="2">
        <f>I164+I173+I186+I251+I273</f>
        <v>999945.4</v>
      </c>
    </row>
    <row r="164" spans="1:9" ht="18.75">
      <c r="A164" s="18" t="s">
        <v>424</v>
      </c>
      <c r="B164" s="19" t="s">
        <v>423</v>
      </c>
      <c r="C164" s="20" t="s">
        <v>566</v>
      </c>
      <c r="D164" s="20" t="s">
        <v>533</v>
      </c>
      <c r="E164" s="20"/>
      <c r="F164" s="20"/>
      <c r="G164" s="2">
        <f aca="true" t="shared" si="21" ref="G164:I165">G165</f>
        <v>14746.800000000001</v>
      </c>
      <c r="H164" s="2">
        <f t="shared" si="21"/>
        <v>15705.4</v>
      </c>
      <c r="I164" s="2">
        <f t="shared" si="21"/>
        <v>16726.100000000002</v>
      </c>
    </row>
    <row r="165" spans="1:9" ht="37.5">
      <c r="A165" s="18" t="s">
        <v>630</v>
      </c>
      <c r="B165" s="19" t="s">
        <v>423</v>
      </c>
      <c r="C165" s="20" t="s">
        <v>566</v>
      </c>
      <c r="D165" s="20" t="s">
        <v>533</v>
      </c>
      <c r="E165" s="20" t="s">
        <v>134</v>
      </c>
      <c r="F165" s="20"/>
      <c r="G165" s="2">
        <f t="shared" si="21"/>
        <v>14746.800000000001</v>
      </c>
      <c r="H165" s="2">
        <f t="shared" si="21"/>
        <v>15705.4</v>
      </c>
      <c r="I165" s="2">
        <f t="shared" si="21"/>
        <v>16726.100000000002</v>
      </c>
    </row>
    <row r="166" spans="1:9" ht="37.5">
      <c r="A166" s="18" t="s">
        <v>631</v>
      </c>
      <c r="B166" s="19" t="s">
        <v>423</v>
      </c>
      <c r="C166" s="20" t="s">
        <v>425</v>
      </c>
      <c r="D166" s="20" t="s">
        <v>533</v>
      </c>
      <c r="E166" s="20" t="s">
        <v>135</v>
      </c>
      <c r="F166" s="20"/>
      <c r="G166" s="2">
        <f>G170+G167</f>
        <v>14746.800000000001</v>
      </c>
      <c r="H166" s="2">
        <f>H170+H167</f>
        <v>15705.4</v>
      </c>
      <c r="I166" s="2">
        <f>I170+I167</f>
        <v>16726.100000000002</v>
      </c>
    </row>
    <row r="167" spans="1:9" ht="37.5">
      <c r="A167" s="18" t="s">
        <v>430</v>
      </c>
      <c r="B167" s="19" t="s">
        <v>423</v>
      </c>
      <c r="C167" s="20" t="s">
        <v>566</v>
      </c>
      <c r="D167" s="20" t="s">
        <v>533</v>
      </c>
      <c r="E167" s="20" t="s">
        <v>162</v>
      </c>
      <c r="F167" s="20"/>
      <c r="G167" s="2">
        <f aca="true" t="shared" si="22" ref="G167:I168">G168</f>
        <v>221.2</v>
      </c>
      <c r="H167" s="2">
        <f t="shared" si="22"/>
        <v>235.6</v>
      </c>
      <c r="I167" s="2">
        <f t="shared" si="22"/>
        <v>250.9</v>
      </c>
    </row>
    <row r="168" spans="1:9" ht="56.25">
      <c r="A168" s="18" t="s">
        <v>426</v>
      </c>
      <c r="B168" s="19" t="s">
        <v>423</v>
      </c>
      <c r="C168" s="20" t="s">
        <v>566</v>
      </c>
      <c r="D168" s="20" t="s">
        <v>533</v>
      </c>
      <c r="E168" s="20" t="s">
        <v>163</v>
      </c>
      <c r="F168" s="20"/>
      <c r="G168" s="2">
        <f t="shared" si="22"/>
        <v>221.2</v>
      </c>
      <c r="H168" s="2">
        <f t="shared" si="22"/>
        <v>235.6</v>
      </c>
      <c r="I168" s="2">
        <f t="shared" si="22"/>
        <v>250.9</v>
      </c>
    </row>
    <row r="169" spans="1:9" ht="37.5">
      <c r="A169" s="18" t="s">
        <v>544</v>
      </c>
      <c r="B169" s="19" t="s">
        <v>423</v>
      </c>
      <c r="C169" s="20" t="s">
        <v>566</v>
      </c>
      <c r="D169" s="20" t="s">
        <v>533</v>
      </c>
      <c r="E169" s="20" t="s">
        <v>163</v>
      </c>
      <c r="F169" s="20" t="s">
        <v>538</v>
      </c>
      <c r="G169" s="21">
        <v>221.2</v>
      </c>
      <c r="H169" s="26">
        <v>235.6</v>
      </c>
      <c r="I169" s="21">
        <v>250.9</v>
      </c>
    </row>
    <row r="170" spans="1:9" ht="37.5">
      <c r="A170" s="18" t="s">
        <v>588</v>
      </c>
      <c r="B170" s="19" t="s">
        <v>423</v>
      </c>
      <c r="C170" s="20" t="s">
        <v>566</v>
      </c>
      <c r="D170" s="20" t="s">
        <v>533</v>
      </c>
      <c r="E170" s="20" t="s">
        <v>164</v>
      </c>
      <c r="F170" s="20"/>
      <c r="G170" s="2">
        <f aca="true" t="shared" si="23" ref="G170:I171">G171</f>
        <v>14525.6</v>
      </c>
      <c r="H170" s="2">
        <f t="shared" si="23"/>
        <v>15469.8</v>
      </c>
      <c r="I170" s="2">
        <f t="shared" si="23"/>
        <v>16475.2</v>
      </c>
    </row>
    <row r="171" spans="1:9" ht="56.25">
      <c r="A171" s="18" t="s">
        <v>426</v>
      </c>
      <c r="B171" s="19" t="s">
        <v>423</v>
      </c>
      <c r="C171" s="20" t="s">
        <v>566</v>
      </c>
      <c r="D171" s="20" t="s">
        <v>533</v>
      </c>
      <c r="E171" s="20" t="s">
        <v>165</v>
      </c>
      <c r="F171" s="20"/>
      <c r="G171" s="2">
        <f t="shared" si="23"/>
        <v>14525.6</v>
      </c>
      <c r="H171" s="2">
        <f t="shared" si="23"/>
        <v>15469.8</v>
      </c>
      <c r="I171" s="2">
        <f t="shared" si="23"/>
        <v>16475.2</v>
      </c>
    </row>
    <row r="172" spans="1:9" ht="18.75">
      <c r="A172" s="18" t="s">
        <v>585</v>
      </c>
      <c r="B172" s="19" t="s">
        <v>423</v>
      </c>
      <c r="C172" s="20" t="s">
        <v>566</v>
      </c>
      <c r="D172" s="20" t="s">
        <v>533</v>
      </c>
      <c r="E172" s="20" t="s">
        <v>165</v>
      </c>
      <c r="F172" s="20" t="s">
        <v>586</v>
      </c>
      <c r="G172" s="21">
        <v>14525.6</v>
      </c>
      <c r="H172" s="26">
        <v>15469.8</v>
      </c>
      <c r="I172" s="21">
        <v>16475.2</v>
      </c>
    </row>
    <row r="173" spans="1:9" ht="18.75">
      <c r="A173" s="23" t="s">
        <v>427</v>
      </c>
      <c r="B173" s="24" t="s">
        <v>423</v>
      </c>
      <c r="C173" s="25" t="s">
        <v>566</v>
      </c>
      <c r="D173" s="25" t="s">
        <v>571</v>
      </c>
      <c r="E173" s="25"/>
      <c r="F173" s="25"/>
      <c r="G173" s="2">
        <f>G174</f>
        <v>97644.9</v>
      </c>
      <c r="H173" s="2">
        <f>H174</f>
        <v>97881.1</v>
      </c>
      <c r="I173" s="2">
        <f>I174</f>
        <v>98126.7</v>
      </c>
    </row>
    <row r="174" spans="1:13" ht="37.5">
      <c r="A174" s="23" t="s">
        <v>471</v>
      </c>
      <c r="B174" s="24" t="s">
        <v>423</v>
      </c>
      <c r="C174" s="25" t="s">
        <v>566</v>
      </c>
      <c r="D174" s="25" t="s">
        <v>571</v>
      </c>
      <c r="E174" s="25" t="s">
        <v>166</v>
      </c>
      <c r="F174" s="25"/>
      <c r="G174" s="2">
        <f>G175+G181+G178</f>
        <v>97644.9</v>
      </c>
      <c r="H174" s="2">
        <f>H175+H181+H178</f>
        <v>97881.1</v>
      </c>
      <c r="I174" s="2">
        <f>I175+I181+I178</f>
        <v>98126.7</v>
      </c>
      <c r="J174" s="74"/>
      <c r="K174" s="74"/>
      <c r="L174" s="74"/>
      <c r="M174" s="74"/>
    </row>
    <row r="175" spans="1:13" ht="37.5">
      <c r="A175" s="23" t="s">
        <v>610</v>
      </c>
      <c r="B175" s="24" t="s">
        <v>423</v>
      </c>
      <c r="C175" s="25" t="s">
        <v>566</v>
      </c>
      <c r="D175" s="25" t="s">
        <v>571</v>
      </c>
      <c r="E175" s="25" t="s">
        <v>167</v>
      </c>
      <c r="F175" s="25"/>
      <c r="G175" s="2">
        <f aca="true" t="shared" si="24" ref="G175:I176">G176</f>
        <v>58427.1</v>
      </c>
      <c r="H175" s="2">
        <f t="shared" si="24"/>
        <v>58325.4</v>
      </c>
      <c r="I175" s="2">
        <f t="shared" si="24"/>
        <v>58219.7</v>
      </c>
      <c r="K175" s="135"/>
      <c r="L175" s="135"/>
      <c r="M175" s="135"/>
    </row>
    <row r="176" spans="1:9" ht="37.5">
      <c r="A176" s="23" t="s">
        <v>428</v>
      </c>
      <c r="B176" s="24" t="s">
        <v>423</v>
      </c>
      <c r="C176" s="25" t="s">
        <v>566</v>
      </c>
      <c r="D176" s="25" t="s">
        <v>571</v>
      </c>
      <c r="E176" s="25" t="s">
        <v>168</v>
      </c>
      <c r="F176" s="25"/>
      <c r="G176" s="2">
        <f t="shared" si="24"/>
        <v>58427.1</v>
      </c>
      <c r="H176" s="2">
        <f t="shared" si="24"/>
        <v>58325.4</v>
      </c>
      <c r="I176" s="2">
        <f t="shared" si="24"/>
        <v>58219.7</v>
      </c>
    </row>
    <row r="177" spans="1:9" ht="37.5">
      <c r="A177" s="23" t="s">
        <v>590</v>
      </c>
      <c r="B177" s="24" t="s">
        <v>423</v>
      </c>
      <c r="C177" s="25" t="s">
        <v>566</v>
      </c>
      <c r="D177" s="25" t="s">
        <v>571</v>
      </c>
      <c r="E177" s="25" t="s">
        <v>168</v>
      </c>
      <c r="F177" s="25" t="s">
        <v>591</v>
      </c>
      <c r="G177" s="26">
        <v>58427.1</v>
      </c>
      <c r="H177" s="26">
        <v>58325.4</v>
      </c>
      <c r="I177" s="26">
        <v>58219.7</v>
      </c>
    </row>
    <row r="178" spans="1:9" ht="37.5">
      <c r="A178" s="23" t="s">
        <v>474</v>
      </c>
      <c r="B178" s="24" t="s">
        <v>423</v>
      </c>
      <c r="C178" s="25" t="s">
        <v>566</v>
      </c>
      <c r="D178" s="25" t="s">
        <v>571</v>
      </c>
      <c r="E178" s="25" t="s">
        <v>170</v>
      </c>
      <c r="F178" s="25"/>
      <c r="G178" s="26">
        <f aca="true" t="shared" si="25" ref="G178:I179">G179</f>
        <v>124.4</v>
      </c>
      <c r="H178" s="26">
        <f t="shared" si="25"/>
        <v>127.8</v>
      </c>
      <c r="I178" s="26">
        <f t="shared" si="25"/>
        <v>132.8</v>
      </c>
    </row>
    <row r="179" spans="1:9" ht="37.5">
      <c r="A179" s="23" t="s">
        <v>428</v>
      </c>
      <c r="B179" s="24" t="s">
        <v>423</v>
      </c>
      <c r="C179" s="25" t="s">
        <v>566</v>
      </c>
      <c r="D179" s="25" t="s">
        <v>571</v>
      </c>
      <c r="E179" s="25" t="s">
        <v>171</v>
      </c>
      <c r="F179" s="25"/>
      <c r="G179" s="26">
        <f t="shared" si="25"/>
        <v>124.4</v>
      </c>
      <c r="H179" s="26">
        <f t="shared" si="25"/>
        <v>127.8</v>
      </c>
      <c r="I179" s="26">
        <f t="shared" si="25"/>
        <v>132.8</v>
      </c>
    </row>
    <row r="180" spans="1:9" ht="18.75">
      <c r="A180" s="23" t="s">
        <v>537</v>
      </c>
      <c r="B180" s="24" t="s">
        <v>423</v>
      </c>
      <c r="C180" s="25" t="s">
        <v>566</v>
      </c>
      <c r="D180" s="25" t="s">
        <v>571</v>
      </c>
      <c r="E180" s="25" t="s">
        <v>171</v>
      </c>
      <c r="F180" s="25" t="s">
        <v>539</v>
      </c>
      <c r="G180" s="26">
        <v>124.4</v>
      </c>
      <c r="H180" s="26">
        <v>127.8</v>
      </c>
      <c r="I180" s="26">
        <v>132.8</v>
      </c>
    </row>
    <row r="181" spans="1:9" ht="37.5">
      <c r="A181" s="23" t="s">
        <v>602</v>
      </c>
      <c r="B181" s="24" t="s">
        <v>423</v>
      </c>
      <c r="C181" s="25" t="s">
        <v>566</v>
      </c>
      <c r="D181" s="25" t="s">
        <v>571</v>
      </c>
      <c r="E181" s="25" t="s">
        <v>172</v>
      </c>
      <c r="F181" s="25"/>
      <c r="G181" s="2">
        <f>G182</f>
        <v>39093.4</v>
      </c>
      <c r="H181" s="2">
        <f>H182</f>
        <v>39427.9</v>
      </c>
      <c r="I181" s="2">
        <f>I182</f>
        <v>39774.2</v>
      </c>
    </row>
    <row r="182" spans="1:9" ht="37.5">
      <c r="A182" s="23" t="s">
        <v>428</v>
      </c>
      <c r="B182" s="24" t="s">
        <v>423</v>
      </c>
      <c r="C182" s="25" t="s">
        <v>566</v>
      </c>
      <c r="D182" s="25" t="s">
        <v>571</v>
      </c>
      <c r="E182" s="25" t="s">
        <v>173</v>
      </c>
      <c r="F182" s="25"/>
      <c r="G182" s="2">
        <f>G183+G184+G185</f>
        <v>39093.4</v>
      </c>
      <c r="H182" s="2">
        <f>H183+H184+H185</f>
        <v>39427.9</v>
      </c>
      <c r="I182" s="2">
        <f>I183+I184+I185</f>
        <v>39774.2</v>
      </c>
    </row>
    <row r="183" spans="1:9" ht="93.75">
      <c r="A183" s="23" t="s">
        <v>532</v>
      </c>
      <c r="B183" s="24" t="s">
        <v>423</v>
      </c>
      <c r="C183" s="25" t="s">
        <v>566</v>
      </c>
      <c r="D183" s="25" t="s">
        <v>571</v>
      </c>
      <c r="E183" s="25" t="s">
        <v>173</v>
      </c>
      <c r="F183" s="25" t="s">
        <v>535</v>
      </c>
      <c r="G183" s="26">
        <v>30775.3</v>
      </c>
      <c r="H183" s="26">
        <v>30776.7</v>
      </c>
      <c r="I183" s="26">
        <v>30776.7</v>
      </c>
    </row>
    <row r="184" spans="1:9" ht="37.5">
      <c r="A184" s="23" t="s">
        <v>544</v>
      </c>
      <c r="B184" s="24" t="s">
        <v>423</v>
      </c>
      <c r="C184" s="25" t="s">
        <v>566</v>
      </c>
      <c r="D184" s="25" t="s">
        <v>571</v>
      </c>
      <c r="E184" s="25" t="s">
        <v>173</v>
      </c>
      <c r="F184" s="25" t="s">
        <v>538</v>
      </c>
      <c r="G184" s="26">
        <v>8315.7</v>
      </c>
      <c r="H184" s="26">
        <v>8649.2</v>
      </c>
      <c r="I184" s="26">
        <v>8995.5</v>
      </c>
    </row>
    <row r="185" spans="1:9" ht="18.75">
      <c r="A185" s="23" t="s">
        <v>537</v>
      </c>
      <c r="B185" s="24" t="s">
        <v>423</v>
      </c>
      <c r="C185" s="25" t="s">
        <v>566</v>
      </c>
      <c r="D185" s="25" t="s">
        <v>571</v>
      </c>
      <c r="E185" s="25" t="s">
        <v>173</v>
      </c>
      <c r="F185" s="25" t="s">
        <v>539</v>
      </c>
      <c r="G185" s="26">
        <v>2.4</v>
      </c>
      <c r="H185" s="26">
        <v>2</v>
      </c>
      <c r="I185" s="26">
        <v>2</v>
      </c>
    </row>
    <row r="186" spans="1:9" ht="18.75">
      <c r="A186" s="18" t="s">
        <v>611</v>
      </c>
      <c r="B186" s="19" t="s">
        <v>423</v>
      </c>
      <c r="C186" s="20" t="s">
        <v>566</v>
      </c>
      <c r="D186" s="20" t="s">
        <v>534</v>
      </c>
      <c r="E186" s="20"/>
      <c r="F186" s="20"/>
      <c r="G186" s="2">
        <f>G187+G192</f>
        <v>589135</v>
      </c>
      <c r="H186" s="2">
        <f>H187+H192</f>
        <v>617396.4</v>
      </c>
      <c r="I186" s="2">
        <f>I187+I192</f>
        <v>644979.4</v>
      </c>
    </row>
    <row r="187" spans="1:9" ht="37.5">
      <c r="A187" s="18" t="s">
        <v>630</v>
      </c>
      <c r="B187" s="19" t="s">
        <v>423</v>
      </c>
      <c r="C187" s="20" t="s">
        <v>566</v>
      </c>
      <c r="D187" s="20" t="s">
        <v>534</v>
      </c>
      <c r="E187" s="20" t="s">
        <v>134</v>
      </c>
      <c r="F187" s="20"/>
      <c r="G187" s="2">
        <f aca="true" t="shared" si="26" ref="G187:I190">G188</f>
        <v>599.8</v>
      </c>
      <c r="H187" s="2">
        <f t="shared" si="26"/>
        <v>599.8</v>
      </c>
      <c r="I187" s="2">
        <f t="shared" si="26"/>
        <v>599.8</v>
      </c>
    </row>
    <row r="188" spans="1:9" ht="37.5">
      <c r="A188" s="18" t="s">
        <v>631</v>
      </c>
      <c r="B188" s="19" t="s">
        <v>423</v>
      </c>
      <c r="C188" s="20" t="s">
        <v>566</v>
      </c>
      <c r="D188" s="20" t="s">
        <v>534</v>
      </c>
      <c r="E188" s="20" t="s">
        <v>135</v>
      </c>
      <c r="F188" s="20"/>
      <c r="G188" s="2">
        <f t="shared" si="26"/>
        <v>599.8</v>
      </c>
      <c r="H188" s="2">
        <f t="shared" si="26"/>
        <v>599.8</v>
      </c>
      <c r="I188" s="2">
        <f t="shared" si="26"/>
        <v>599.8</v>
      </c>
    </row>
    <row r="189" spans="1:9" ht="37.5">
      <c r="A189" s="18" t="s">
        <v>588</v>
      </c>
      <c r="B189" s="19" t="s">
        <v>423</v>
      </c>
      <c r="C189" s="20" t="s">
        <v>566</v>
      </c>
      <c r="D189" s="20" t="s">
        <v>534</v>
      </c>
      <c r="E189" s="20" t="s">
        <v>164</v>
      </c>
      <c r="F189" s="20"/>
      <c r="G189" s="2">
        <f t="shared" si="26"/>
        <v>599.8</v>
      </c>
      <c r="H189" s="2">
        <f t="shared" si="26"/>
        <v>599.8</v>
      </c>
      <c r="I189" s="2">
        <f t="shared" si="26"/>
        <v>599.8</v>
      </c>
    </row>
    <row r="190" spans="1:9" ht="37.5">
      <c r="A190" s="18" t="s">
        <v>429</v>
      </c>
      <c r="B190" s="19" t="s">
        <v>423</v>
      </c>
      <c r="C190" s="20" t="s">
        <v>566</v>
      </c>
      <c r="D190" s="20" t="s">
        <v>534</v>
      </c>
      <c r="E190" s="20" t="s">
        <v>174</v>
      </c>
      <c r="F190" s="20"/>
      <c r="G190" s="2">
        <f t="shared" si="26"/>
        <v>599.8</v>
      </c>
      <c r="H190" s="2">
        <f t="shared" si="26"/>
        <v>599.8</v>
      </c>
      <c r="I190" s="2">
        <f t="shared" si="26"/>
        <v>599.8</v>
      </c>
    </row>
    <row r="191" spans="1:9" ht="18.75">
      <c r="A191" s="18" t="s">
        <v>585</v>
      </c>
      <c r="B191" s="19" t="s">
        <v>423</v>
      </c>
      <c r="C191" s="20" t="s">
        <v>566</v>
      </c>
      <c r="D191" s="20" t="s">
        <v>534</v>
      </c>
      <c r="E191" s="20" t="s">
        <v>174</v>
      </c>
      <c r="F191" s="20" t="s">
        <v>586</v>
      </c>
      <c r="G191" s="2">
        <v>599.8</v>
      </c>
      <c r="H191" s="2">
        <v>599.8</v>
      </c>
      <c r="I191" s="2">
        <v>599.8</v>
      </c>
    </row>
    <row r="192" spans="1:9" ht="37.5">
      <c r="A192" s="18" t="s">
        <v>471</v>
      </c>
      <c r="B192" s="19" t="s">
        <v>423</v>
      </c>
      <c r="C192" s="20" t="s">
        <v>566</v>
      </c>
      <c r="D192" s="20" t="s">
        <v>534</v>
      </c>
      <c r="E192" s="20" t="s">
        <v>166</v>
      </c>
      <c r="F192" s="20"/>
      <c r="G192" s="2">
        <f>G193+G228</f>
        <v>588535.2</v>
      </c>
      <c r="H192" s="2">
        <f>H193+H228</f>
        <v>616796.6</v>
      </c>
      <c r="I192" s="2">
        <f>I193+I228</f>
        <v>644379.6</v>
      </c>
    </row>
    <row r="193" spans="1:9" ht="37.5">
      <c r="A193" s="18" t="s">
        <v>430</v>
      </c>
      <c r="B193" s="19" t="s">
        <v>423</v>
      </c>
      <c r="C193" s="20" t="s">
        <v>566</v>
      </c>
      <c r="D193" s="20" t="s">
        <v>534</v>
      </c>
      <c r="E193" s="20" t="s">
        <v>175</v>
      </c>
      <c r="F193" s="20"/>
      <c r="G193" s="2">
        <f>G194+G196+G198+G200+G203+G205+G207+G220+G222+G225+G210+G213+G216+G218</f>
        <v>235676.99999999997</v>
      </c>
      <c r="H193" s="2">
        <f>H194+H196+H198+H200+H203+H205+H207+H220+H222+H225+H210+H213+H216+H218</f>
        <v>250154.5</v>
      </c>
      <c r="I193" s="2">
        <f>I194+I196+I198+I200+I203+I205+I207+I220+I222+I225+I210+I213+I216+I218</f>
        <v>267143.4</v>
      </c>
    </row>
    <row r="194" spans="1:9" ht="56.25">
      <c r="A194" s="23" t="s">
        <v>431</v>
      </c>
      <c r="B194" s="19" t="s">
        <v>423</v>
      </c>
      <c r="C194" s="20" t="s">
        <v>566</v>
      </c>
      <c r="D194" s="20" t="s">
        <v>534</v>
      </c>
      <c r="E194" s="20" t="s">
        <v>176</v>
      </c>
      <c r="F194" s="20"/>
      <c r="G194" s="2">
        <f>G195</f>
        <v>2348.9</v>
      </c>
      <c r="H194" s="2">
        <f>H195</f>
        <v>2348.9</v>
      </c>
      <c r="I194" s="2">
        <f>I195</f>
        <v>2348.9</v>
      </c>
    </row>
    <row r="195" spans="1:9" ht="37.5">
      <c r="A195" s="18" t="s">
        <v>544</v>
      </c>
      <c r="B195" s="19" t="s">
        <v>423</v>
      </c>
      <c r="C195" s="20" t="s">
        <v>566</v>
      </c>
      <c r="D195" s="20" t="s">
        <v>534</v>
      </c>
      <c r="E195" s="20" t="s">
        <v>176</v>
      </c>
      <c r="F195" s="20" t="s">
        <v>538</v>
      </c>
      <c r="G195" s="21">
        <v>2348.9</v>
      </c>
      <c r="H195" s="26">
        <v>2348.9</v>
      </c>
      <c r="I195" s="21">
        <v>2348.9</v>
      </c>
    </row>
    <row r="196" spans="1:9" ht="56.25">
      <c r="A196" s="23" t="s">
        <v>444</v>
      </c>
      <c r="B196" s="19" t="s">
        <v>423</v>
      </c>
      <c r="C196" s="20" t="s">
        <v>566</v>
      </c>
      <c r="D196" s="20" t="s">
        <v>534</v>
      </c>
      <c r="E196" s="20" t="s">
        <v>177</v>
      </c>
      <c r="F196" s="20"/>
      <c r="G196" s="2">
        <f>G197</f>
        <v>590.8</v>
      </c>
      <c r="H196" s="2">
        <f>H197</f>
        <v>590.8</v>
      </c>
      <c r="I196" s="2">
        <f>I197</f>
        <v>590.8</v>
      </c>
    </row>
    <row r="197" spans="1:9" ht="37.5">
      <c r="A197" s="18" t="s">
        <v>544</v>
      </c>
      <c r="B197" s="19" t="s">
        <v>423</v>
      </c>
      <c r="C197" s="20" t="s">
        <v>566</v>
      </c>
      <c r="D197" s="20" t="s">
        <v>534</v>
      </c>
      <c r="E197" s="20" t="s">
        <v>177</v>
      </c>
      <c r="F197" s="20" t="s">
        <v>538</v>
      </c>
      <c r="G197" s="21">
        <v>590.8</v>
      </c>
      <c r="H197" s="26">
        <v>590.8</v>
      </c>
      <c r="I197" s="21">
        <v>590.8</v>
      </c>
    </row>
    <row r="198" spans="1:9" ht="56.25">
      <c r="A198" s="23" t="s">
        <v>445</v>
      </c>
      <c r="B198" s="19" t="s">
        <v>423</v>
      </c>
      <c r="C198" s="20" t="s">
        <v>566</v>
      </c>
      <c r="D198" s="20" t="s">
        <v>534</v>
      </c>
      <c r="E198" s="20" t="s">
        <v>178</v>
      </c>
      <c r="F198" s="20"/>
      <c r="G198" s="2">
        <f>G199</f>
        <v>1472.2</v>
      </c>
      <c r="H198" s="2">
        <f>H199</f>
        <v>1472.2</v>
      </c>
      <c r="I198" s="2">
        <f>I199</f>
        <v>1472.2</v>
      </c>
    </row>
    <row r="199" spans="1:9" ht="37.5">
      <c r="A199" s="18" t="s">
        <v>544</v>
      </c>
      <c r="B199" s="19" t="s">
        <v>423</v>
      </c>
      <c r="C199" s="20" t="s">
        <v>566</v>
      </c>
      <c r="D199" s="20" t="s">
        <v>534</v>
      </c>
      <c r="E199" s="20" t="s">
        <v>178</v>
      </c>
      <c r="F199" s="20" t="s">
        <v>538</v>
      </c>
      <c r="G199" s="21">
        <v>1472.2</v>
      </c>
      <c r="H199" s="26">
        <v>1472.2</v>
      </c>
      <c r="I199" s="21">
        <v>1472.2</v>
      </c>
    </row>
    <row r="200" spans="1:9" ht="93.75">
      <c r="A200" s="23" t="s">
        <v>653</v>
      </c>
      <c r="B200" s="19" t="s">
        <v>423</v>
      </c>
      <c r="C200" s="20" t="s">
        <v>566</v>
      </c>
      <c r="D200" s="20" t="s">
        <v>534</v>
      </c>
      <c r="E200" s="20" t="s">
        <v>179</v>
      </c>
      <c r="F200" s="20"/>
      <c r="G200" s="2">
        <f>G201+G202</f>
        <v>252.70000000000002</v>
      </c>
      <c r="H200" s="2">
        <f>H201+H202</f>
        <v>262.79999999999995</v>
      </c>
      <c r="I200" s="2">
        <f>I201+I202</f>
        <v>273.29999999999995</v>
      </c>
    </row>
    <row r="201" spans="1:9" ht="37.5">
      <c r="A201" s="18" t="s">
        <v>544</v>
      </c>
      <c r="B201" s="19" t="s">
        <v>423</v>
      </c>
      <c r="C201" s="20" t="s">
        <v>566</v>
      </c>
      <c r="D201" s="20" t="s">
        <v>534</v>
      </c>
      <c r="E201" s="20" t="s">
        <v>179</v>
      </c>
      <c r="F201" s="20" t="s">
        <v>538</v>
      </c>
      <c r="G201" s="21">
        <v>6.4</v>
      </c>
      <c r="H201" s="26">
        <v>6.4</v>
      </c>
      <c r="I201" s="21">
        <v>6.4</v>
      </c>
    </row>
    <row r="202" spans="1:9" ht="18.75">
      <c r="A202" s="18" t="s">
        <v>585</v>
      </c>
      <c r="B202" s="19" t="s">
        <v>423</v>
      </c>
      <c r="C202" s="20" t="s">
        <v>566</v>
      </c>
      <c r="D202" s="20" t="s">
        <v>534</v>
      </c>
      <c r="E202" s="20" t="s">
        <v>179</v>
      </c>
      <c r="F202" s="20" t="s">
        <v>586</v>
      </c>
      <c r="G202" s="21">
        <v>246.3</v>
      </c>
      <c r="H202" s="26">
        <v>256.4</v>
      </c>
      <c r="I202" s="21">
        <v>266.9</v>
      </c>
    </row>
    <row r="203" spans="1:9" ht="75">
      <c r="A203" s="23" t="s">
        <v>654</v>
      </c>
      <c r="B203" s="19" t="s">
        <v>423</v>
      </c>
      <c r="C203" s="20" t="s">
        <v>566</v>
      </c>
      <c r="D203" s="20" t="s">
        <v>534</v>
      </c>
      <c r="E203" s="20" t="s">
        <v>180</v>
      </c>
      <c r="F203" s="20"/>
      <c r="G203" s="2">
        <f>G204</f>
        <v>0.6</v>
      </c>
      <c r="H203" s="2">
        <f>H204</f>
        <v>0.6</v>
      </c>
      <c r="I203" s="2">
        <f>I204</f>
        <v>0.6</v>
      </c>
    </row>
    <row r="204" spans="1:9" ht="37.5">
      <c r="A204" s="18" t="s">
        <v>544</v>
      </c>
      <c r="B204" s="19" t="s">
        <v>423</v>
      </c>
      <c r="C204" s="20" t="s">
        <v>566</v>
      </c>
      <c r="D204" s="20" t="s">
        <v>534</v>
      </c>
      <c r="E204" s="20" t="s">
        <v>180</v>
      </c>
      <c r="F204" s="20" t="s">
        <v>538</v>
      </c>
      <c r="G204" s="21">
        <v>0.6</v>
      </c>
      <c r="H204" s="26">
        <v>0.6</v>
      </c>
      <c r="I204" s="21">
        <v>0.6</v>
      </c>
    </row>
    <row r="205" spans="1:9" ht="93.75">
      <c r="A205" s="23" t="s">
        <v>655</v>
      </c>
      <c r="B205" s="19" t="s">
        <v>423</v>
      </c>
      <c r="C205" s="20" t="s">
        <v>566</v>
      </c>
      <c r="D205" s="20" t="s">
        <v>534</v>
      </c>
      <c r="E205" s="20" t="s">
        <v>181</v>
      </c>
      <c r="F205" s="20"/>
      <c r="G205" s="2">
        <f>G206</f>
        <v>300.8</v>
      </c>
      <c r="H205" s="2">
        <f>H206</f>
        <v>300.8</v>
      </c>
      <c r="I205" s="2">
        <f>I206</f>
        <v>300.8</v>
      </c>
    </row>
    <row r="206" spans="1:9" ht="37.5">
      <c r="A206" s="18" t="s">
        <v>544</v>
      </c>
      <c r="B206" s="19" t="s">
        <v>423</v>
      </c>
      <c r="C206" s="20" t="s">
        <v>566</v>
      </c>
      <c r="D206" s="20" t="s">
        <v>534</v>
      </c>
      <c r="E206" s="20" t="s">
        <v>181</v>
      </c>
      <c r="F206" s="20" t="s">
        <v>538</v>
      </c>
      <c r="G206" s="21">
        <v>300.8</v>
      </c>
      <c r="H206" s="26">
        <v>300.8</v>
      </c>
      <c r="I206" s="21">
        <v>300.8</v>
      </c>
    </row>
    <row r="207" spans="1:9" ht="37.5">
      <c r="A207" s="23" t="s">
        <v>450</v>
      </c>
      <c r="B207" s="19" t="s">
        <v>423</v>
      </c>
      <c r="C207" s="20" t="s">
        <v>566</v>
      </c>
      <c r="D207" s="20" t="s">
        <v>534</v>
      </c>
      <c r="E207" s="20" t="s">
        <v>182</v>
      </c>
      <c r="F207" s="20"/>
      <c r="G207" s="2">
        <f>G208+G209</f>
        <v>114840.8</v>
      </c>
      <c r="H207" s="2">
        <f>H208+H209</f>
        <v>129304.9</v>
      </c>
      <c r="I207" s="2">
        <f>I208+I209</f>
        <v>146245.3</v>
      </c>
    </row>
    <row r="208" spans="1:9" ht="37.5">
      <c r="A208" s="18" t="s">
        <v>544</v>
      </c>
      <c r="B208" s="19" t="s">
        <v>423</v>
      </c>
      <c r="C208" s="20" t="s">
        <v>566</v>
      </c>
      <c r="D208" s="20" t="s">
        <v>534</v>
      </c>
      <c r="E208" s="20" t="s">
        <v>182</v>
      </c>
      <c r="F208" s="20" t="s">
        <v>538</v>
      </c>
      <c r="G208" s="21">
        <v>1500</v>
      </c>
      <c r="H208" s="26">
        <v>1610</v>
      </c>
      <c r="I208" s="21">
        <v>1720</v>
      </c>
    </row>
    <row r="209" spans="1:9" ht="18.75">
      <c r="A209" s="18" t="s">
        <v>585</v>
      </c>
      <c r="B209" s="19" t="s">
        <v>423</v>
      </c>
      <c r="C209" s="20" t="s">
        <v>566</v>
      </c>
      <c r="D209" s="20" t="s">
        <v>534</v>
      </c>
      <c r="E209" s="20" t="s">
        <v>182</v>
      </c>
      <c r="F209" s="20" t="s">
        <v>586</v>
      </c>
      <c r="G209" s="21">
        <v>113340.8</v>
      </c>
      <c r="H209" s="26">
        <v>127694.9</v>
      </c>
      <c r="I209" s="21">
        <v>144525.3</v>
      </c>
    </row>
    <row r="210" spans="1:9" ht="56.25">
      <c r="A210" s="23" t="s">
        <v>612</v>
      </c>
      <c r="B210" s="19" t="s">
        <v>423</v>
      </c>
      <c r="C210" s="20" t="s">
        <v>566</v>
      </c>
      <c r="D210" s="20" t="s">
        <v>534</v>
      </c>
      <c r="E210" s="20" t="s">
        <v>183</v>
      </c>
      <c r="F210" s="20"/>
      <c r="G210" s="2">
        <f>G211+G212</f>
        <v>684.5</v>
      </c>
      <c r="H210" s="2">
        <f>H211+H212</f>
        <v>712.5</v>
      </c>
      <c r="I210" s="2">
        <f>I211+I212</f>
        <v>740.5</v>
      </c>
    </row>
    <row r="211" spans="1:9" ht="37.5">
      <c r="A211" s="18" t="s">
        <v>544</v>
      </c>
      <c r="B211" s="19" t="s">
        <v>423</v>
      </c>
      <c r="C211" s="20" t="s">
        <v>566</v>
      </c>
      <c r="D211" s="20" t="s">
        <v>534</v>
      </c>
      <c r="E211" s="20" t="s">
        <v>183</v>
      </c>
      <c r="F211" s="20" t="s">
        <v>538</v>
      </c>
      <c r="G211" s="21">
        <v>14.7</v>
      </c>
      <c r="H211" s="26">
        <v>14.7</v>
      </c>
      <c r="I211" s="21">
        <v>14.7</v>
      </c>
    </row>
    <row r="212" spans="1:9" ht="18.75">
      <c r="A212" s="18" t="s">
        <v>585</v>
      </c>
      <c r="B212" s="19" t="s">
        <v>423</v>
      </c>
      <c r="C212" s="20" t="s">
        <v>566</v>
      </c>
      <c r="D212" s="20" t="s">
        <v>534</v>
      </c>
      <c r="E212" s="20" t="s">
        <v>183</v>
      </c>
      <c r="F212" s="20" t="s">
        <v>586</v>
      </c>
      <c r="G212" s="21">
        <v>669.8</v>
      </c>
      <c r="H212" s="26">
        <v>697.8</v>
      </c>
      <c r="I212" s="21">
        <v>725.8</v>
      </c>
    </row>
    <row r="213" spans="1:9" ht="93.75">
      <c r="A213" s="23" t="s">
        <v>656</v>
      </c>
      <c r="B213" s="19" t="s">
        <v>423</v>
      </c>
      <c r="C213" s="20" t="s">
        <v>566</v>
      </c>
      <c r="D213" s="20" t="s">
        <v>534</v>
      </c>
      <c r="E213" s="20" t="s">
        <v>184</v>
      </c>
      <c r="F213" s="20"/>
      <c r="G213" s="2">
        <f>G214+G215</f>
        <v>298.5</v>
      </c>
      <c r="H213" s="2">
        <f>H214+H215</f>
        <v>308.5</v>
      </c>
      <c r="I213" s="2">
        <f>I214+I215</f>
        <v>318.5</v>
      </c>
    </row>
    <row r="214" spans="1:9" ht="37.5">
      <c r="A214" s="18" t="s">
        <v>544</v>
      </c>
      <c r="B214" s="19" t="s">
        <v>423</v>
      </c>
      <c r="C214" s="20" t="s">
        <v>566</v>
      </c>
      <c r="D214" s="20" t="s">
        <v>534</v>
      </c>
      <c r="E214" s="20" t="s">
        <v>184</v>
      </c>
      <c r="F214" s="20" t="s">
        <v>538</v>
      </c>
      <c r="G214" s="21">
        <v>38.5</v>
      </c>
      <c r="H214" s="26">
        <v>38.5</v>
      </c>
      <c r="I214" s="21">
        <v>38.5</v>
      </c>
    </row>
    <row r="215" spans="1:9" ht="18.75">
      <c r="A215" s="18" t="s">
        <v>585</v>
      </c>
      <c r="B215" s="19" t="s">
        <v>423</v>
      </c>
      <c r="C215" s="20" t="s">
        <v>566</v>
      </c>
      <c r="D215" s="20" t="s">
        <v>534</v>
      </c>
      <c r="E215" s="20" t="s">
        <v>184</v>
      </c>
      <c r="F215" s="20" t="s">
        <v>586</v>
      </c>
      <c r="G215" s="21">
        <v>260</v>
      </c>
      <c r="H215" s="26">
        <v>270</v>
      </c>
      <c r="I215" s="21">
        <v>280</v>
      </c>
    </row>
    <row r="216" spans="1:9" ht="37.5">
      <c r="A216" s="23" t="s">
        <v>493</v>
      </c>
      <c r="B216" s="19" t="s">
        <v>423</v>
      </c>
      <c r="C216" s="20" t="s">
        <v>566</v>
      </c>
      <c r="D216" s="20" t="s">
        <v>534</v>
      </c>
      <c r="E216" s="20" t="s">
        <v>185</v>
      </c>
      <c r="F216" s="20"/>
      <c r="G216" s="2">
        <f>G217</f>
        <v>0.3</v>
      </c>
      <c r="H216" s="2">
        <f>H217</f>
        <v>0.3</v>
      </c>
      <c r="I216" s="2">
        <f>I217</f>
        <v>0.3</v>
      </c>
    </row>
    <row r="217" spans="1:9" ht="18.75">
      <c r="A217" s="18" t="s">
        <v>585</v>
      </c>
      <c r="B217" s="19" t="s">
        <v>423</v>
      </c>
      <c r="C217" s="20" t="s">
        <v>566</v>
      </c>
      <c r="D217" s="20" t="s">
        <v>534</v>
      </c>
      <c r="E217" s="20" t="s">
        <v>185</v>
      </c>
      <c r="F217" s="20" t="s">
        <v>586</v>
      </c>
      <c r="G217" s="21">
        <v>0.3</v>
      </c>
      <c r="H217" s="26">
        <v>0.3</v>
      </c>
      <c r="I217" s="21">
        <v>0.3</v>
      </c>
    </row>
    <row r="218" spans="1:9" ht="112.5">
      <c r="A218" s="23" t="s">
        <v>494</v>
      </c>
      <c r="B218" s="19" t="s">
        <v>423</v>
      </c>
      <c r="C218" s="20" t="s">
        <v>566</v>
      </c>
      <c r="D218" s="20" t="s">
        <v>534</v>
      </c>
      <c r="E218" s="20" t="s">
        <v>186</v>
      </c>
      <c r="F218" s="20"/>
      <c r="G218" s="2">
        <f>G219</f>
        <v>117</v>
      </c>
      <c r="H218" s="2">
        <f>H219</f>
        <v>117</v>
      </c>
      <c r="I218" s="2">
        <f>I219</f>
        <v>117</v>
      </c>
    </row>
    <row r="219" spans="1:9" ht="37.5">
      <c r="A219" s="18" t="s">
        <v>544</v>
      </c>
      <c r="B219" s="19" t="s">
        <v>423</v>
      </c>
      <c r="C219" s="20" t="s">
        <v>566</v>
      </c>
      <c r="D219" s="20" t="s">
        <v>534</v>
      </c>
      <c r="E219" s="20" t="s">
        <v>186</v>
      </c>
      <c r="F219" s="20" t="s">
        <v>538</v>
      </c>
      <c r="G219" s="21">
        <v>117</v>
      </c>
      <c r="H219" s="26">
        <v>117</v>
      </c>
      <c r="I219" s="21">
        <v>117</v>
      </c>
    </row>
    <row r="220" spans="1:9" ht="75">
      <c r="A220" s="23" t="s">
        <v>453</v>
      </c>
      <c r="B220" s="19" t="s">
        <v>423</v>
      </c>
      <c r="C220" s="20" t="s">
        <v>566</v>
      </c>
      <c r="D220" s="20" t="s">
        <v>534</v>
      </c>
      <c r="E220" s="20" t="s">
        <v>187</v>
      </c>
      <c r="F220" s="20"/>
      <c r="G220" s="2">
        <f>G221</f>
        <v>274.2</v>
      </c>
      <c r="H220" s="2">
        <f>H221</f>
        <v>274.2</v>
      </c>
      <c r="I220" s="2">
        <f>I221</f>
        <v>274.2</v>
      </c>
    </row>
    <row r="221" spans="1:9" ht="37.5">
      <c r="A221" s="18" t="s">
        <v>544</v>
      </c>
      <c r="B221" s="19" t="s">
        <v>423</v>
      </c>
      <c r="C221" s="20" t="s">
        <v>566</v>
      </c>
      <c r="D221" s="20" t="s">
        <v>534</v>
      </c>
      <c r="E221" s="20" t="s">
        <v>187</v>
      </c>
      <c r="F221" s="20" t="s">
        <v>538</v>
      </c>
      <c r="G221" s="21">
        <v>274.2</v>
      </c>
      <c r="H221" s="26">
        <v>274.2</v>
      </c>
      <c r="I221" s="21">
        <v>274.2</v>
      </c>
    </row>
    <row r="222" spans="1:9" ht="56.25">
      <c r="A222" s="23" t="s">
        <v>454</v>
      </c>
      <c r="B222" s="19" t="s">
        <v>423</v>
      </c>
      <c r="C222" s="20" t="s">
        <v>566</v>
      </c>
      <c r="D222" s="20" t="s">
        <v>534</v>
      </c>
      <c r="E222" s="20" t="s">
        <v>188</v>
      </c>
      <c r="F222" s="20"/>
      <c r="G222" s="2">
        <f>G223+G224</f>
        <v>114416.8</v>
      </c>
      <c r="H222" s="2">
        <f>H223+H224</f>
        <v>114382.1</v>
      </c>
      <c r="I222" s="2">
        <f>I223+I224</f>
        <v>114382.1</v>
      </c>
    </row>
    <row r="223" spans="1:9" ht="37.5">
      <c r="A223" s="18" t="s">
        <v>544</v>
      </c>
      <c r="B223" s="19" t="s">
        <v>423</v>
      </c>
      <c r="C223" s="20" t="s">
        <v>566</v>
      </c>
      <c r="D223" s="20" t="s">
        <v>534</v>
      </c>
      <c r="E223" s="20" t="s">
        <v>188</v>
      </c>
      <c r="F223" s="20" t="s">
        <v>538</v>
      </c>
      <c r="G223" s="21">
        <v>2050</v>
      </c>
      <c r="H223" s="26">
        <v>2050</v>
      </c>
      <c r="I223" s="21">
        <v>2050</v>
      </c>
    </row>
    <row r="224" spans="1:9" ht="18.75">
      <c r="A224" s="18" t="s">
        <v>585</v>
      </c>
      <c r="B224" s="19" t="s">
        <v>423</v>
      </c>
      <c r="C224" s="20" t="s">
        <v>566</v>
      </c>
      <c r="D224" s="20" t="s">
        <v>534</v>
      </c>
      <c r="E224" s="20" t="s">
        <v>188</v>
      </c>
      <c r="F224" s="20" t="s">
        <v>586</v>
      </c>
      <c r="G224" s="21">
        <v>112366.8</v>
      </c>
      <c r="H224" s="26">
        <v>112332.1</v>
      </c>
      <c r="I224" s="21">
        <v>112332.1</v>
      </c>
    </row>
    <row r="225" spans="1:9" ht="131.25">
      <c r="A225" s="23" t="s">
        <v>473</v>
      </c>
      <c r="B225" s="19" t="s">
        <v>423</v>
      </c>
      <c r="C225" s="20" t="s">
        <v>566</v>
      </c>
      <c r="D225" s="20" t="s">
        <v>534</v>
      </c>
      <c r="E225" s="20" t="s">
        <v>189</v>
      </c>
      <c r="F225" s="20"/>
      <c r="G225" s="2">
        <f>G226+G227</f>
        <v>78.9</v>
      </c>
      <c r="H225" s="2">
        <f>H226+H227</f>
        <v>78.9</v>
      </c>
      <c r="I225" s="2">
        <f>I226+I227</f>
        <v>78.9</v>
      </c>
    </row>
    <row r="226" spans="1:9" ht="37.5">
      <c r="A226" s="18" t="s">
        <v>544</v>
      </c>
      <c r="B226" s="19" t="s">
        <v>423</v>
      </c>
      <c r="C226" s="20" t="s">
        <v>566</v>
      </c>
      <c r="D226" s="20" t="s">
        <v>534</v>
      </c>
      <c r="E226" s="20" t="s">
        <v>189</v>
      </c>
      <c r="F226" s="20" t="s">
        <v>538</v>
      </c>
      <c r="G226" s="21">
        <v>1.2</v>
      </c>
      <c r="H226" s="26">
        <v>1.2</v>
      </c>
      <c r="I226" s="21">
        <v>1.2</v>
      </c>
    </row>
    <row r="227" spans="1:9" ht="18.75">
      <c r="A227" s="18" t="s">
        <v>585</v>
      </c>
      <c r="B227" s="19" t="s">
        <v>423</v>
      </c>
      <c r="C227" s="20" t="s">
        <v>566</v>
      </c>
      <c r="D227" s="20" t="s">
        <v>534</v>
      </c>
      <c r="E227" s="20" t="s">
        <v>189</v>
      </c>
      <c r="F227" s="20" t="s">
        <v>586</v>
      </c>
      <c r="G227" s="21">
        <v>77.7</v>
      </c>
      <c r="H227" s="26">
        <v>77.7</v>
      </c>
      <c r="I227" s="21">
        <v>77.7</v>
      </c>
    </row>
    <row r="228" spans="1:9" ht="37.5">
      <c r="A228" s="18" t="s">
        <v>588</v>
      </c>
      <c r="B228" s="19" t="s">
        <v>423</v>
      </c>
      <c r="C228" s="20" t="s">
        <v>566</v>
      </c>
      <c r="D228" s="20" t="s">
        <v>534</v>
      </c>
      <c r="E228" s="20" t="s">
        <v>190</v>
      </c>
      <c r="F228" s="20"/>
      <c r="G228" s="72">
        <f>G229+G231+G233+G235+G237+G239+G241+G243+G245+G247+G249</f>
        <v>352858.19999999995</v>
      </c>
      <c r="H228" s="72">
        <f>H229+H231+H233+H235+H237+H239+H241+H243+H245+H247+H249</f>
        <v>366642.1</v>
      </c>
      <c r="I228" s="72">
        <f>I229+I231+I233+I235+I237+I239+I241+I243+I245+I247+I249</f>
        <v>377236.19999999995</v>
      </c>
    </row>
    <row r="229" spans="1:9" ht="56.25">
      <c r="A229" s="18" t="s">
        <v>431</v>
      </c>
      <c r="B229" s="19" t="s">
        <v>423</v>
      </c>
      <c r="C229" s="20" t="s">
        <v>566</v>
      </c>
      <c r="D229" s="20" t="s">
        <v>534</v>
      </c>
      <c r="E229" s="20" t="s">
        <v>191</v>
      </c>
      <c r="F229" s="20"/>
      <c r="G229" s="72">
        <f>G230</f>
        <v>121279.5</v>
      </c>
      <c r="H229" s="72">
        <f>H230</f>
        <v>126224.6</v>
      </c>
      <c r="I229" s="72">
        <f>I230</f>
        <v>131367.6</v>
      </c>
    </row>
    <row r="230" spans="1:9" ht="18.75">
      <c r="A230" s="18" t="s">
        <v>585</v>
      </c>
      <c r="B230" s="19" t="s">
        <v>423</v>
      </c>
      <c r="C230" s="20" t="s">
        <v>566</v>
      </c>
      <c r="D230" s="20" t="s">
        <v>534</v>
      </c>
      <c r="E230" s="20" t="s">
        <v>191</v>
      </c>
      <c r="F230" s="20" t="s">
        <v>586</v>
      </c>
      <c r="G230" s="72">
        <v>121279.5</v>
      </c>
      <c r="H230" s="84">
        <v>126224.6</v>
      </c>
      <c r="I230" s="72">
        <v>131367.6</v>
      </c>
    </row>
    <row r="231" spans="1:9" ht="56.25">
      <c r="A231" s="18" t="s">
        <v>444</v>
      </c>
      <c r="B231" s="19" t="s">
        <v>423</v>
      </c>
      <c r="C231" s="20" t="s">
        <v>566</v>
      </c>
      <c r="D231" s="20" t="s">
        <v>534</v>
      </c>
      <c r="E231" s="20" t="s">
        <v>192</v>
      </c>
      <c r="F231" s="20"/>
      <c r="G231" s="72">
        <f>G232</f>
        <v>27663.3</v>
      </c>
      <c r="H231" s="84">
        <f>H232</f>
        <v>28759.4</v>
      </c>
      <c r="I231" s="72">
        <f>I232</f>
        <v>29899.3</v>
      </c>
    </row>
    <row r="232" spans="1:9" ht="18.75">
      <c r="A232" s="18" t="s">
        <v>585</v>
      </c>
      <c r="B232" s="19" t="s">
        <v>423</v>
      </c>
      <c r="C232" s="20" t="s">
        <v>566</v>
      </c>
      <c r="D232" s="20" t="s">
        <v>534</v>
      </c>
      <c r="E232" s="20" t="s">
        <v>192</v>
      </c>
      <c r="F232" s="20" t="s">
        <v>586</v>
      </c>
      <c r="G232" s="72">
        <v>27663.3</v>
      </c>
      <c r="H232" s="84">
        <v>28759.4</v>
      </c>
      <c r="I232" s="72">
        <v>29899.3</v>
      </c>
    </row>
    <row r="233" spans="1:9" ht="56.25">
      <c r="A233" s="18" t="s">
        <v>445</v>
      </c>
      <c r="B233" s="19" t="s">
        <v>423</v>
      </c>
      <c r="C233" s="20" t="s">
        <v>566</v>
      </c>
      <c r="D233" s="20" t="s">
        <v>534</v>
      </c>
      <c r="E233" s="20" t="s">
        <v>193</v>
      </c>
      <c r="F233" s="20"/>
      <c r="G233" s="72">
        <f>G234</f>
        <v>72135.4</v>
      </c>
      <c r="H233" s="84">
        <f>H234</f>
        <v>75079.7</v>
      </c>
      <c r="I233" s="72">
        <f>I234</f>
        <v>78141.7</v>
      </c>
    </row>
    <row r="234" spans="1:9" ht="18.75">
      <c r="A234" s="18" t="s">
        <v>585</v>
      </c>
      <c r="B234" s="19" t="s">
        <v>423</v>
      </c>
      <c r="C234" s="20" t="s">
        <v>566</v>
      </c>
      <c r="D234" s="20" t="s">
        <v>534</v>
      </c>
      <c r="E234" s="20" t="s">
        <v>193</v>
      </c>
      <c r="F234" s="20" t="s">
        <v>586</v>
      </c>
      <c r="G234" s="73">
        <v>72135.4</v>
      </c>
      <c r="H234" s="71">
        <v>75079.7</v>
      </c>
      <c r="I234" s="73">
        <v>78141.7</v>
      </c>
    </row>
    <row r="235" spans="1:9" ht="75">
      <c r="A235" s="18" t="s">
        <v>654</v>
      </c>
      <c r="B235" s="19" t="s">
        <v>423</v>
      </c>
      <c r="C235" s="20" t="s">
        <v>566</v>
      </c>
      <c r="D235" s="20" t="s">
        <v>534</v>
      </c>
      <c r="E235" s="20" t="s">
        <v>194</v>
      </c>
      <c r="F235" s="20"/>
      <c r="G235" s="72">
        <f>G236</f>
        <v>34.2</v>
      </c>
      <c r="H235" s="84">
        <f>H236</f>
        <v>34.2</v>
      </c>
      <c r="I235" s="72">
        <f>I236</f>
        <v>34.2</v>
      </c>
    </row>
    <row r="236" spans="1:9" ht="18.75">
      <c r="A236" s="18" t="s">
        <v>585</v>
      </c>
      <c r="B236" s="19" t="s">
        <v>423</v>
      </c>
      <c r="C236" s="20" t="s">
        <v>566</v>
      </c>
      <c r="D236" s="20" t="s">
        <v>534</v>
      </c>
      <c r="E236" s="20" t="s">
        <v>194</v>
      </c>
      <c r="F236" s="20" t="s">
        <v>586</v>
      </c>
      <c r="G236" s="73">
        <v>34.2</v>
      </c>
      <c r="H236" s="71">
        <v>34.2</v>
      </c>
      <c r="I236" s="73">
        <v>34.2</v>
      </c>
    </row>
    <row r="237" spans="1:9" ht="93.75">
      <c r="A237" s="18" t="s">
        <v>655</v>
      </c>
      <c r="B237" s="19" t="s">
        <v>423</v>
      </c>
      <c r="C237" s="20" t="s">
        <v>566</v>
      </c>
      <c r="D237" s="20" t="s">
        <v>534</v>
      </c>
      <c r="E237" s="20" t="s">
        <v>195</v>
      </c>
      <c r="F237" s="20"/>
      <c r="G237" s="72">
        <f>G238</f>
        <v>11819.2</v>
      </c>
      <c r="H237" s="84">
        <f>H238</f>
        <v>12390.4</v>
      </c>
      <c r="I237" s="72">
        <f>I238</f>
        <v>13104.3</v>
      </c>
    </row>
    <row r="238" spans="1:9" ht="18.75">
      <c r="A238" s="18" t="s">
        <v>585</v>
      </c>
      <c r="B238" s="19" t="s">
        <v>423</v>
      </c>
      <c r="C238" s="20" t="s">
        <v>566</v>
      </c>
      <c r="D238" s="20" t="s">
        <v>534</v>
      </c>
      <c r="E238" s="20" t="s">
        <v>195</v>
      </c>
      <c r="F238" s="20" t="s">
        <v>586</v>
      </c>
      <c r="G238" s="73">
        <v>11819.2</v>
      </c>
      <c r="H238" s="71">
        <v>12390.4</v>
      </c>
      <c r="I238" s="73">
        <v>13104.3</v>
      </c>
    </row>
    <row r="239" spans="1:9" ht="56.25">
      <c r="A239" s="18" t="s">
        <v>612</v>
      </c>
      <c r="B239" s="19" t="s">
        <v>423</v>
      </c>
      <c r="C239" s="20" t="s">
        <v>566</v>
      </c>
      <c r="D239" s="20" t="s">
        <v>534</v>
      </c>
      <c r="E239" s="20" t="s">
        <v>196</v>
      </c>
      <c r="F239" s="20"/>
      <c r="G239" s="72">
        <f>G240</f>
        <v>17.5</v>
      </c>
      <c r="H239" s="84">
        <f>H240</f>
        <v>17.5</v>
      </c>
      <c r="I239" s="72">
        <f>I240</f>
        <v>17.5</v>
      </c>
    </row>
    <row r="240" spans="1:9" ht="18.75">
      <c r="A240" s="18" t="s">
        <v>585</v>
      </c>
      <c r="B240" s="19" t="s">
        <v>423</v>
      </c>
      <c r="C240" s="20" t="s">
        <v>566</v>
      </c>
      <c r="D240" s="20" t="s">
        <v>534</v>
      </c>
      <c r="E240" s="20" t="s">
        <v>196</v>
      </c>
      <c r="F240" s="20" t="s">
        <v>586</v>
      </c>
      <c r="G240" s="73">
        <v>17.5</v>
      </c>
      <c r="H240" s="71">
        <v>17.5</v>
      </c>
      <c r="I240" s="73">
        <v>17.5</v>
      </c>
    </row>
    <row r="241" spans="1:9" ht="93.75">
      <c r="A241" s="18" t="s">
        <v>656</v>
      </c>
      <c r="B241" s="19" t="s">
        <v>423</v>
      </c>
      <c r="C241" s="20" t="s">
        <v>566</v>
      </c>
      <c r="D241" s="20" t="s">
        <v>534</v>
      </c>
      <c r="E241" s="20" t="s">
        <v>197</v>
      </c>
      <c r="F241" s="20"/>
      <c r="G241" s="72">
        <f>G242</f>
        <v>1841.8</v>
      </c>
      <c r="H241" s="84">
        <f>H242</f>
        <v>1917.3</v>
      </c>
      <c r="I241" s="72">
        <f>I242</f>
        <v>1996.4</v>
      </c>
    </row>
    <row r="242" spans="1:9" ht="18.75">
      <c r="A242" s="18" t="s">
        <v>585</v>
      </c>
      <c r="B242" s="19" t="s">
        <v>423</v>
      </c>
      <c r="C242" s="20" t="s">
        <v>566</v>
      </c>
      <c r="D242" s="20" t="s">
        <v>534</v>
      </c>
      <c r="E242" s="20" t="s">
        <v>197</v>
      </c>
      <c r="F242" s="20" t="s">
        <v>586</v>
      </c>
      <c r="G242" s="73">
        <v>1841.8</v>
      </c>
      <c r="H242" s="71">
        <v>1917.3</v>
      </c>
      <c r="I242" s="73">
        <v>1996.4</v>
      </c>
    </row>
    <row r="243" spans="1:9" ht="112.5">
      <c r="A243" s="18" t="s">
        <v>494</v>
      </c>
      <c r="B243" s="19" t="s">
        <v>423</v>
      </c>
      <c r="C243" s="20" t="s">
        <v>566</v>
      </c>
      <c r="D243" s="20" t="s">
        <v>534</v>
      </c>
      <c r="E243" s="20" t="s">
        <v>198</v>
      </c>
      <c r="F243" s="20"/>
      <c r="G243" s="72">
        <f>G244</f>
        <v>4852.3</v>
      </c>
      <c r="H243" s="84">
        <f>H244</f>
        <v>4852.3</v>
      </c>
      <c r="I243" s="72">
        <f>I244</f>
        <v>4852.3</v>
      </c>
    </row>
    <row r="244" spans="1:9" ht="18.75">
      <c r="A244" s="18" t="s">
        <v>585</v>
      </c>
      <c r="B244" s="19" t="s">
        <v>423</v>
      </c>
      <c r="C244" s="20" t="s">
        <v>566</v>
      </c>
      <c r="D244" s="20" t="s">
        <v>534</v>
      </c>
      <c r="E244" s="20" t="s">
        <v>198</v>
      </c>
      <c r="F244" s="20" t="s">
        <v>586</v>
      </c>
      <c r="G244" s="73">
        <v>4852.3</v>
      </c>
      <c r="H244" s="71">
        <v>4852.3</v>
      </c>
      <c r="I244" s="73">
        <v>4852.3</v>
      </c>
    </row>
    <row r="245" spans="1:9" ht="56.25">
      <c r="A245" s="18" t="s">
        <v>451</v>
      </c>
      <c r="B245" s="19" t="s">
        <v>423</v>
      </c>
      <c r="C245" s="20" t="s">
        <v>566</v>
      </c>
      <c r="D245" s="20" t="s">
        <v>534</v>
      </c>
      <c r="E245" s="20" t="s">
        <v>199</v>
      </c>
      <c r="F245" s="20"/>
      <c r="G245" s="72">
        <f>G246</f>
        <v>2330.6</v>
      </c>
      <c r="H245" s="84">
        <f>H246</f>
        <v>2330.7</v>
      </c>
      <c r="I245" s="72">
        <f>I246</f>
        <v>2127.3</v>
      </c>
    </row>
    <row r="246" spans="1:9" ht="18.75">
      <c r="A246" s="18" t="s">
        <v>585</v>
      </c>
      <c r="B246" s="19" t="s">
        <v>423</v>
      </c>
      <c r="C246" s="20" t="s">
        <v>566</v>
      </c>
      <c r="D246" s="20" t="s">
        <v>534</v>
      </c>
      <c r="E246" s="20" t="s">
        <v>199</v>
      </c>
      <c r="F246" s="20" t="s">
        <v>586</v>
      </c>
      <c r="G246" s="73">
        <v>2330.6</v>
      </c>
      <c r="H246" s="71">
        <v>2330.7</v>
      </c>
      <c r="I246" s="73">
        <v>2127.3</v>
      </c>
    </row>
    <row r="247" spans="1:9" ht="75">
      <c r="A247" s="18" t="s">
        <v>453</v>
      </c>
      <c r="B247" s="19" t="s">
        <v>423</v>
      </c>
      <c r="C247" s="20" t="s">
        <v>566</v>
      </c>
      <c r="D247" s="20" t="s">
        <v>534</v>
      </c>
      <c r="E247" s="20" t="s">
        <v>200</v>
      </c>
      <c r="F247" s="20"/>
      <c r="G247" s="72">
        <f>G248</f>
        <v>17874.8</v>
      </c>
      <c r="H247" s="84">
        <f>H248</f>
        <v>18600.7</v>
      </c>
      <c r="I247" s="72">
        <f>I248</f>
        <v>19355.7</v>
      </c>
    </row>
    <row r="248" spans="1:9" ht="18.75">
      <c r="A248" s="18" t="s">
        <v>585</v>
      </c>
      <c r="B248" s="19" t="s">
        <v>423</v>
      </c>
      <c r="C248" s="20" t="s">
        <v>566</v>
      </c>
      <c r="D248" s="20" t="s">
        <v>534</v>
      </c>
      <c r="E248" s="20" t="s">
        <v>200</v>
      </c>
      <c r="F248" s="20" t="s">
        <v>586</v>
      </c>
      <c r="G248" s="73">
        <v>17874.8</v>
      </c>
      <c r="H248" s="71">
        <v>18600.7</v>
      </c>
      <c r="I248" s="73">
        <v>19355.7</v>
      </c>
    </row>
    <row r="249" spans="1:9" ht="168.75">
      <c r="A249" s="18" t="s">
        <v>433</v>
      </c>
      <c r="B249" s="19" t="s">
        <v>423</v>
      </c>
      <c r="C249" s="20" t="s">
        <v>566</v>
      </c>
      <c r="D249" s="20" t="s">
        <v>534</v>
      </c>
      <c r="E249" s="20" t="s">
        <v>201</v>
      </c>
      <c r="F249" s="20"/>
      <c r="G249" s="75">
        <f>G250</f>
        <v>93009.6</v>
      </c>
      <c r="H249" s="85">
        <f>H250</f>
        <v>96435.3</v>
      </c>
      <c r="I249" s="75">
        <f>I250</f>
        <v>96339.9</v>
      </c>
    </row>
    <row r="250" spans="1:9" ht="18.75">
      <c r="A250" s="18" t="s">
        <v>585</v>
      </c>
      <c r="B250" s="19" t="s">
        <v>423</v>
      </c>
      <c r="C250" s="20" t="s">
        <v>566</v>
      </c>
      <c r="D250" s="20" t="s">
        <v>534</v>
      </c>
      <c r="E250" s="20" t="s">
        <v>201</v>
      </c>
      <c r="F250" s="20" t="s">
        <v>586</v>
      </c>
      <c r="G250" s="21">
        <v>93009.6</v>
      </c>
      <c r="H250" s="26">
        <v>96435.3</v>
      </c>
      <c r="I250" s="21">
        <v>96339.9</v>
      </c>
    </row>
    <row r="251" spans="1:9" ht="18.75">
      <c r="A251" s="18" t="s">
        <v>565</v>
      </c>
      <c r="B251" s="19" t="s">
        <v>423</v>
      </c>
      <c r="C251" s="20" t="s">
        <v>566</v>
      </c>
      <c r="D251" s="20" t="s">
        <v>562</v>
      </c>
      <c r="E251" s="20"/>
      <c r="F251" s="20"/>
      <c r="G251" s="2">
        <f>G252</f>
        <v>196593.7</v>
      </c>
      <c r="H251" s="2">
        <f>H252</f>
        <v>200224.40000000002</v>
      </c>
      <c r="I251" s="2">
        <f>I252</f>
        <v>203850.3</v>
      </c>
    </row>
    <row r="252" spans="1:9" ht="37.5">
      <c r="A252" s="18" t="s">
        <v>471</v>
      </c>
      <c r="B252" s="19" t="s">
        <v>423</v>
      </c>
      <c r="C252" s="20" t="s">
        <v>566</v>
      </c>
      <c r="D252" s="20" t="s">
        <v>562</v>
      </c>
      <c r="E252" s="20" t="s">
        <v>166</v>
      </c>
      <c r="F252" s="20"/>
      <c r="G252" s="2">
        <f>G253+G261+G269+G264</f>
        <v>196593.7</v>
      </c>
      <c r="H252" s="2">
        <f>H253+H261+H269+H264</f>
        <v>200224.40000000002</v>
      </c>
      <c r="I252" s="2">
        <f>I253+I261+I269+I264</f>
        <v>203850.3</v>
      </c>
    </row>
    <row r="253" spans="1:9" ht="37.5">
      <c r="A253" s="18" t="s">
        <v>430</v>
      </c>
      <c r="B253" s="19" t="s">
        <v>423</v>
      </c>
      <c r="C253" s="20" t="s">
        <v>566</v>
      </c>
      <c r="D253" s="20" t="s">
        <v>562</v>
      </c>
      <c r="E253" s="20" t="s">
        <v>175</v>
      </c>
      <c r="F253" s="20"/>
      <c r="G253" s="2">
        <f>G254+G257+G259</f>
        <v>91450.8</v>
      </c>
      <c r="H253" s="2">
        <f>H254+H257+H259</f>
        <v>92244.8</v>
      </c>
      <c r="I253" s="2">
        <f>I254+I257+I259</f>
        <v>92920.5</v>
      </c>
    </row>
    <row r="254" spans="1:9" ht="131.25">
      <c r="A254" s="23" t="s">
        <v>658</v>
      </c>
      <c r="B254" s="19" t="s">
        <v>423</v>
      </c>
      <c r="C254" s="20" t="s">
        <v>566</v>
      </c>
      <c r="D254" s="20" t="s">
        <v>562</v>
      </c>
      <c r="E254" s="20" t="s">
        <v>202</v>
      </c>
      <c r="F254" s="20"/>
      <c r="G254" s="2">
        <f>G255+G256</f>
        <v>90446.1</v>
      </c>
      <c r="H254" s="2">
        <f>H255+H256</f>
        <v>91240.1</v>
      </c>
      <c r="I254" s="2">
        <f>I255+I256</f>
        <v>91915.8</v>
      </c>
    </row>
    <row r="255" spans="1:9" ht="37.5">
      <c r="A255" s="18" t="s">
        <v>544</v>
      </c>
      <c r="B255" s="19" t="s">
        <v>423</v>
      </c>
      <c r="C255" s="20" t="s">
        <v>566</v>
      </c>
      <c r="D255" s="20" t="s">
        <v>562</v>
      </c>
      <c r="E255" s="20" t="s">
        <v>202</v>
      </c>
      <c r="F255" s="20" t="s">
        <v>538</v>
      </c>
      <c r="G255" s="21">
        <v>1582.8</v>
      </c>
      <c r="H255" s="26">
        <v>1582.8</v>
      </c>
      <c r="I255" s="21">
        <v>1582.8</v>
      </c>
    </row>
    <row r="256" spans="1:9" ht="18.75">
      <c r="A256" s="18" t="s">
        <v>585</v>
      </c>
      <c r="B256" s="19" t="s">
        <v>423</v>
      </c>
      <c r="C256" s="20" t="s">
        <v>566</v>
      </c>
      <c r="D256" s="20" t="s">
        <v>562</v>
      </c>
      <c r="E256" s="20" t="s">
        <v>202</v>
      </c>
      <c r="F256" s="20" t="s">
        <v>586</v>
      </c>
      <c r="G256" s="21">
        <v>88863.3</v>
      </c>
      <c r="H256" s="26">
        <v>89657.3</v>
      </c>
      <c r="I256" s="21">
        <v>90333</v>
      </c>
    </row>
    <row r="257" spans="1:9" ht="37.5">
      <c r="A257" s="23" t="s">
        <v>657</v>
      </c>
      <c r="B257" s="19" t="s">
        <v>423</v>
      </c>
      <c r="C257" s="20" t="s">
        <v>566</v>
      </c>
      <c r="D257" s="20" t="s">
        <v>562</v>
      </c>
      <c r="E257" s="20" t="s">
        <v>203</v>
      </c>
      <c r="F257" s="20"/>
      <c r="G257" s="2">
        <f>G258</f>
        <v>700.2</v>
      </c>
      <c r="H257" s="2">
        <f>H258</f>
        <v>700.2</v>
      </c>
      <c r="I257" s="2">
        <f>I258</f>
        <v>700.2</v>
      </c>
    </row>
    <row r="258" spans="1:9" ht="37.5">
      <c r="A258" s="18" t="s">
        <v>544</v>
      </c>
      <c r="B258" s="19" t="s">
        <v>423</v>
      </c>
      <c r="C258" s="20" t="s">
        <v>566</v>
      </c>
      <c r="D258" s="20" t="s">
        <v>562</v>
      </c>
      <c r="E258" s="20" t="s">
        <v>203</v>
      </c>
      <c r="F258" s="20" t="s">
        <v>538</v>
      </c>
      <c r="G258" s="21">
        <v>700.2</v>
      </c>
      <c r="H258" s="26">
        <v>700.2</v>
      </c>
      <c r="I258" s="21">
        <v>700.2</v>
      </c>
    </row>
    <row r="259" spans="1:9" ht="93.75">
      <c r="A259" s="23" t="s">
        <v>449</v>
      </c>
      <c r="B259" s="19" t="s">
        <v>423</v>
      </c>
      <c r="C259" s="20" t="s">
        <v>566</v>
      </c>
      <c r="D259" s="20" t="s">
        <v>562</v>
      </c>
      <c r="E259" s="20" t="s">
        <v>204</v>
      </c>
      <c r="F259" s="20"/>
      <c r="G259" s="2">
        <f>G260</f>
        <v>304.5</v>
      </c>
      <c r="H259" s="2">
        <f>H260</f>
        <v>304.5</v>
      </c>
      <c r="I259" s="2">
        <f>I260</f>
        <v>304.5</v>
      </c>
    </row>
    <row r="260" spans="1:9" ht="37.5">
      <c r="A260" s="18" t="s">
        <v>544</v>
      </c>
      <c r="B260" s="19" t="s">
        <v>423</v>
      </c>
      <c r="C260" s="20" t="s">
        <v>566</v>
      </c>
      <c r="D260" s="20" t="s">
        <v>562</v>
      </c>
      <c r="E260" s="20" t="s">
        <v>204</v>
      </c>
      <c r="F260" s="20" t="s">
        <v>538</v>
      </c>
      <c r="G260" s="21">
        <v>304.5</v>
      </c>
      <c r="H260" s="26">
        <v>304.5</v>
      </c>
      <c r="I260" s="21">
        <v>304.5</v>
      </c>
    </row>
    <row r="261" spans="1:9" ht="37.5">
      <c r="A261" s="18" t="s">
        <v>610</v>
      </c>
      <c r="B261" s="19" t="s">
        <v>423</v>
      </c>
      <c r="C261" s="20" t="s">
        <v>566</v>
      </c>
      <c r="D261" s="20" t="s">
        <v>562</v>
      </c>
      <c r="E261" s="20" t="s">
        <v>167</v>
      </c>
      <c r="F261" s="20"/>
      <c r="G261" s="2">
        <f aca="true" t="shared" si="27" ref="G261:I262">G262</f>
        <v>35884.6</v>
      </c>
      <c r="H261" s="2">
        <f t="shared" si="27"/>
        <v>36064.9</v>
      </c>
      <c r="I261" s="2">
        <f t="shared" si="27"/>
        <v>36252.4</v>
      </c>
    </row>
    <row r="262" spans="1:9" ht="75">
      <c r="A262" s="23" t="s">
        <v>659</v>
      </c>
      <c r="B262" s="19" t="s">
        <v>423</v>
      </c>
      <c r="C262" s="20" t="s">
        <v>566</v>
      </c>
      <c r="D262" s="20" t="s">
        <v>562</v>
      </c>
      <c r="E262" s="52" t="s">
        <v>205</v>
      </c>
      <c r="F262" s="20"/>
      <c r="G262" s="2">
        <f t="shared" si="27"/>
        <v>35884.6</v>
      </c>
      <c r="H262" s="2">
        <f t="shared" si="27"/>
        <v>36064.9</v>
      </c>
      <c r="I262" s="2">
        <f t="shared" si="27"/>
        <v>36252.4</v>
      </c>
    </row>
    <row r="263" spans="1:9" ht="37.5">
      <c r="A263" s="18" t="s">
        <v>590</v>
      </c>
      <c r="B263" s="19" t="s">
        <v>423</v>
      </c>
      <c r="C263" s="20" t="s">
        <v>566</v>
      </c>
      <c r="D263" s="20" t="s">
        <v>562</v>
      </c>
      <c r="E263" s="52" t="s">
        <v>205</v>
      </c>
      <c r="F263" s="20" t="s">
        <v>591</v>
      </c>
      <c r="G263" s="21">
        <v>35884.6</v>
      </c>
      <c r="H263" s="26">
        <v>36064.9</v>
      </c>
      <c r="I263" s="21">
        <v>36252.4</v>
      </c>
    </row>
    <row r="264" spans="1:9" ht="37.5">
      <c r="A264" s="18" t="s">
        <v>588</v>
      </c>
      <c r="B264" s="19" t="s">
        <v>423</v>
      </c>
      <c r="C264" s="20" t="s">
        <v>566</v>
      </c>
      <c r="D264" s="20" t="s">
        <v>562</v>
      </c>
      <c r="E264" s="25" t="s">
        <v>190</v>
      </c>
      <c r="F264" s="20"/>
      <c r="G264" s="72">
        <f>G265+G267</f>
        <v>65405.2</v>
      </c>
      <c r="H264" s="72">
        <f>H265+H267</f>
        <v>68061.6</v>
      </c>
      <c r="I264" s="72">
        <f>I265+I267</f>
        <v>70824.3</v>
      </c>
    </row>
    <row r="265" spans="1:9" ht="37.5">
      <c r="A265" s="18" t="s">
        <v>657</v>
      </c>
      <c r="B265" s="19" t="s">
        <v>423</v>
      </c>
      <c r="C265" s="20" t="s">
        <v>566</v>
      </c>
      <c r="D265" s="20" t="s">
        <v>562</v>
      </c>
      <c r="E265" s="25" t="s">
        <v>206</v>
      </c>
      <c r="F265" s="20"/>
      <c r="G265" s="72">
        <f>G266</f>
        <v>45577.7</v>
      </c>
      <c r="H265" s="84">
        <f>H266</f>
        <v>47428.8</v>
      </c>
      <c r="I265" s="72">
        <f>I266</f>
        <v>49354</v>
      </c>
    </row>
    <row r="266" spans="1:9" ht="18.75">
      <c r="A266" s="18" t="s">
        <v>585</v>
      </c>
      <c r="B266" s="19" t="s">
        <v>423</v>
      </c>
      <c r="C266" s="20" t="s">
        <v>566</v>
      </c>
      <c r="D266" s="20" t="s">
        <v>562</v>
      </c>
      <c r="E266" s="25" t="s">
        <v>206</v>
      </c>
      <c r="F266" s="20" t="s">
        <v>586</v>
      </c>
      <c r="G266" s="72">
        <v>45577.7</v>
      </c>
      <c r="H266" s="84">
        <v>47428.8</v>
      </c>
      <c r="I266" s="72">
        <v>49354</v>
      </c>
    </row>
    <row r="267" spans="1:9" ht="93.75">
      <c r="A267" s="18" t="s">
        <v>449</v>
      </c>
      <c r="B267" s="19" t="s">
        <v>423</v>
      </c>
      <c r="C267" s="20" t="s">
        <v>566</v>
      </c>
      <c r="D267" s="20" t="s">
        <v>562</v>
      </c>
      <c r="E267" s="25" t="s">
        <v>207</v>
      </c>
      <c r="F267" s="20"/>
      <c r="G267" s="72">
        <f>G268</f>
        <v>19827.5</v>
      </c>
      <c r="H267" s="84">
        <f>H268</f>
        <v>20632.8</v>
      </c>
      <c r="I267" s="72">
        <f>I268</f>
        <v>21470.3</v>
      </c>
    </row>
    <row r="268" spans="1:9" ht="18.75">
      <c r="A268" s="18" t="s">
        <v>585</v>
      </c>
      <c r="B268" s="19" t="s">
        <v>423</v>
      </c>
      <c r="C268" s="20" t="s">
        <v>566</v>
      </c>
      <c r="D268" s="20" t="s">
        <v>562</v>
      </c>
      <c r="E268" s="25" t="s">
        <v>207</v>
      </c>
      <c r="F268" s="20" t="s">
        <v>586</v>
      </c>
      <c r="G268" s="73">
        <v>19827.5</v>
      </c>
      <c r="H268" s="71">
        <v>20632.8</v>
      </c>
      <c r="I268" s="73">
        <v>21470.3</v>
      </c>
    </row>
    <row r="269" spans="1:9" ht="37.5">
      <c r="A269" s="18" t="s">
        <v>482</v>
      </c>
      <c r="B269" s="19" t="s">
        <v>423</v>
      </c>
      <c r="C269" s="20" t="s">
        <v>566</v>
      </c>
      <c r="D269" s="20" t="s">
        <v>562</v>
      </c>
      <c r="E269" s="20" t="s">
        <v>208</v>
      </c>
      <c r="F269" s="20"/>
      <c r="G269" s="21">
        <f>G270</f>
        <v>3853.1000000000004</v>
      </c>
      <c r="H269" s="26">
        <f>H270</f>
        <v>3853.1000000000004</v>
      </c>
      <c r="I269" s="21">
        <f>I270</f>
        <v>3853.1000000000004</v>
      </c>
    </row>
    <row r="270" spans="1:9" ht="75">
      <c r="A270" s="23" t="s">
        <v>448</v>
      </c>
      <c r="B270" s="19" t="s">
        <v>423</v>
      </c>
      <c r="C270" s="20" t="s">
        <v>566</v>
      </c>
      <c r="D270" s="20" t="s">
        <v>562</v>
      </c>
      <c r="E270" s="20" t="s">
        <v>209</v>
      </c>
      <c r="F270" s="20"/>
      <c r="G270" s="2">
        <f>G271+G272</f>
        <v>3853.1000000000004</v>
      </c>
      <c r="H270" s="2">
        <f>H271+H272</f>
        <v>3853.1000000000004</v>
      </c>
      <c r="I270" s="2">
        <f>I271+I272</f>
        <v>3853.1000000000004</v>
      </c>
    </row>
    <row r="271" spans="1:9" ht="37.5">
      <c r="A271" s="18" t="s">
        <v>544</v>
      </c>
      <c r="B271" s="19" t="s">
        <v>423</v>
      </c>
      <c r="C271" s="20" t="s">
        <v>566</v>
      </c>
      <c r="D271" s="20" t="s">
        <v>562</v>
      </c>
      <c r="E271" s="20" t="s">
        <v>209</v>
      </c>
      <c r="F271" s="20" t="s">
        <v>538</v>
      </c>
      <c r="G271" s="21">
        <v>58.8</v>
      </c>
      <c r="H271" s="26">
        <v>58.8</v>
      </c>
      <c r="I271" s="21">
        <v>58.8</v>
      </c>
    </row>
    <row r="272" spans="1:9" ht="18.75">
      <c r="A272" s="18" t="s">
        <v>585</v>
      </c>
      <c r="B272" s="19" t="s">
        <v>423</v>
      </c>
      <c r="C272" s="20" t="s">
        <v>566</v>
      </c>
      <c r="D272" s="20" t="s">
        <v>562</v>
      </c>
      <c r="E272" s="20" t="s">
        <v>209</v>
      </c>
      <c r="F272" s="20" t="s">
        <v>586</v>
      </c>
      <c r="G272" s="21">
        <v>3794.3</v>
      </c>
      <c r="H272" s="26">
        <v>3794.3</v>
      </c>
      <c r="I272" s="21">
        <v>3794.3</v>
      </c>
    </row>
    <row r="273" spans="1:9" ht="18.75">
      <c r="A273" s="18" t="s">
        <v>455</v>
      </c>
      <c r="B273" s="19" t="s">
        <v>423</v>
      </c>
      <c r="C273" s="20" t="s">
        <v>566</v>
      </c>
      <c r="D273" s="20" t="s">
        <v>553</v>
      </c>
      <c r="E273" s="20"/>
      <c r="F273" s="20"/>
      <c r="G273" s="2">
        <f>G274+G302+G331</f>
        <v>35847.1</v>
      </c>
      <c r="H273" s="2">
        <f>H274+H302+H331</f>
        <v>38079.1</v>
      </c>
      <c r="I273" s="2">
        <f>I274+I302+I331</f>
        <v>36262.9</v>
      </c>
    </row>
    <row r="274" spans="1:9" ht="37.5">
      <c r="A274" s="18" t="s">
        <v>630</v>
      </c>
      <c r="B274" s="19" t="s">
        <v>423</v>
      </c>
      <c r="C274" s="20" t="s">
        <v>566</v>
      </c>
      <c r="D274" s="20" t="s">
        <v>553</v>
      </c>
      <c r="E274" s="20" t="s">
        <v>134</v>
      </c>
      <c r="F274" s="20"/>
      <c r="G274" s="2">
        <f>G275+G289+G294</f>
        <v>6120.8</v>
      </c>
      <c r="H274" s="2">
        <f>H275+H289+H294</f>
        <v>6446.6</v>
      </c>
      <c r="I274" s="2">
        <f>I275+I289+I294</f>
        <v>6446.6</v>
      </c>
    </row>
    <row r="275" spans="1:9" ht="37.5">
      <c r="A275" s="18" t="s">
        <v>631</v>
      </c>
      <c r="B275" s="19" t="s">
        <v>423</v>
      </c>
      <c r="C275" s="20" t="s">
        <v>425</v>
      </c>
      <c r="D275" s="20" t="s">
        <v>553</v>
      </c>
      <c r="E275" s="20" t="s">
        <v>210</v>
      </c>
      <c r="F275" s="20"/>
      <c r="G275" s="2">
        <f>G276+G279+G281+G283+G286</f>
        <v>4943.8</v>
      </c>
      <c r="H275" s="2">
        <f>H276+H279+H281+H283+H286</f>
        <v>5269.6</v>
      </c>
      <c r="I275" s="2">
        <f>I276+I279+I281+I283+I286</f>
        <v>5269.6</v>
      </c>
    </row>
    <row r="276" spans="1:9" ht="18.75">
      <c r="A276" s="18" t="s">
        <v>531</v>
      </c>
      <c r="B276" s="19" t="s">
        <v>423</v>
      </c>
      <c r="C276" s="20" t="s">
        <v>566</v>
      </c>
      <c r="D276" s="20" t="s">
        <v>553</v>
      </c>
      <c r="E276" s="20" t="s">
        <v>211</v>
      </c>
      <c r="F276" s="20"/>
      <c r="G276" s="2">
        <f aca="true" t="shared" si="28" ref="G276:I277">G277</f>
        <v>1081</v>
      </c>
      <c r="H276" s="2">
        <f t="shared" si="28"/>
        <v>1195.3</v>
      </c>
      <c r="I276" s="2">
        <f t="shared" si="28"/>
        <v>1195.3</v>
      </c>
    </row>
    <row r="277" spans="1:9" ht="37.5">
      <c r="A277" s="18" t="s">
        <v>637</v>
      </c>
      <c r="B277" s="19" t="s">
        <v>423</v>
      </c>
      <c r="C277" s="20" t="s">
        <v>566</v>
      </c>
      <c r="D277" s="20" t="s">
        <v>553</v>
      </c>
      <c r="E277" s="20" t="s">
        <v>212</v>
      </c>
      <c r="F277" s="20"/>
      <c r="G277" s="2">
        <f t="shared" si="28"/>
        <v>1081</v>
      </c>
      <c r="H277" s="2">
        <f t="shared" si="28"/>
        <v>1195.3</v>
      </c>
      <c r="I277" s="2">
        <f t="shared" si="28"/>
        <v>1195.3</v>
      </c>
    </row>
    <row r="278" spans="1:9" ht="93.75">
      <c r="A278" s="18" t="s">
        <v>532</v>
      </c>
      <c r="B278" s="19" t="s">
        <v>423</v>
      </c>
      <c r="C278" s="20" t="s">
        <v>566</v>
      </c>
      <c r="D278" s="20" t="s">
        <v>553</v>
      </c>
      <c r="E278" s="20" t="s">
        <v>212</v>
      </c>
      <c r="F278" s="20" t="s">
        <v>535</v>
      </c>
      <c r="G278" s="21">
        <v>1081</v>
      </c>
      <c r="H278" s="26">
        <v>1195.3</v>
      </c>
      <c r="I278" s="21">
        <v>1195.3</v>
      </c>
    </row>
    <row r="279" spans="1:9" ht="37.5">
      <c r="A279" s="18" t="s">
        <v>430</v>
      </c>
      <c r="B279" s="19" t="s">
        <v>423</v>
      </c>
      <c r="C279" s="20" t="s">
        <v>566</v>
      </c>
      <c r="D279" s="20" t="s">
        <v>553</v>
      </c>
      <c r="E279" s="20" t="s">
        <v>162</v>
      </c>
      <c r="F279" s="20"/>
      <c r="G279" s="2">
        <f>G280</f>
        <v>580.4</v>
      </c>
      <c r="H279" s="2">
        <f>H280</f>
        <v>580.4</v>
      </c>
      <c r="I279" s="2">
        <f>I280</f>
        <v>580.4</v>
      </c>
    </row>
    <row r="280" spans="1:9" ht="18.75">
      <c r="A280" s="18" t="s">
        <v>585</v>
      </c>
      <c r="B280" s="19" t="s">
        <v>423</v>
      </c>
      <c r="C280" s="20" t="s">
        <v>566</v>
      </c>
      <c r="D280" s="20" t="s">
        <v>553</v>
      </c>
      <c r="E280" s="20" t="s">
        <v>162</v>
      </c>
      <c r="F280" s="20" t="s">
        <v>586</v>
      </c>
      <c r="G280" s="21">
        <v>580.4</v>
      </c>
      <c r="H280" s="26">
        <v>580.4</v>
      </c>
      <c r="I280" s="21">
        <v>580.4</v>
      </c>
    </row>
    <row r="281" spans="1:9" ht="37.5">
      <c r="A281" s="18" t="s">
        <v>609</v>
      </c>
      <c r="B281" s="19" t="s">
        <v>423</v>
      </c>
      <c r="C281" s="20" t="s">
        <v>566</v>
      </c>
      <c r="D281" s="20" t="s">
        <v>553</v>
      </c>
      <c r="E281" s="20" t="s">
        <v>136</v>
      </c>
      <c r="F281" s="20"/>
      <c r="G281" s="2">
        <f>G282</f>
        <v>279</v>
      </c>
      <c r="H281" s="2">
        <f>H282</f>
        <v>279</v>
      </c>
      <c r="I281" s="2">
        <f>I282</f>
        <v>279</v>
      </c>
    </row>
    <row r="282" spans="1:9" ht="37.5">
      <c r="A282" s="18" t="s">
        <v>590</v>
      </c>
      <c r="B282" s="19" t="s">
        <v>423</v>
      </c>
      <c r="C282" s="20" t="s">
        <v>566</v>
      </c>
      <c r="D282" s="20" t="s">
        <v>553</v>
      </c>
      <c r="E282" s="20" t="s">
        <v>136</v>
      </c>
      <c r="F282" s="20" t="s">
        <v>591</v>
      </c>
      <c r="G282" s="21">
        <v>279</v>
      </c>
      <c r="H282" s="26">
        <v>279</v>
      </c>
      <c r="I282" s="21">
        <v>279</v>
      </c>
    </row>
    <row r="283" spans="1:9" ht="56.25">
      <c r="A283" s="50" t="s">
        <v>461</v>
      </c>
      <c r="B283" s="51" t="s">
        <v>423</v>
      </c>
      <c r="C283" s="52" t="s">
        <v>566</v>
      </c>
      <c r="D283" s="52" t="s">
        <v>553</v>
      </c>
      <c r="E283" s="52" t="s">
        <v>159</v>
      </c>
      <c r="F283" s="52"/>
      <c r="G283" s="53">
        <f aca="true" t="shared" si="29" ref="G283:I284">G284</f>
        <v>1503.4</v>
      </c>
      <c r="H283" s="2">
        <f t="shared" si="29"/>
        <v>1714.9</v>
      </c>
      <c r="I283" s="53">
        <f t="shared" si="29"/>
        <v>1714.9</v>
      </c>
    </row>
    <row r="284" spans="1:9" ht="37.5">
      <c r="A284" s="50" t="s">
        <v>415</v>
      </c>
      <c r="B284" s="51" t="s">
        <v>423</v>
      </c>
      <c r="C284" s="52" t="s">
        <v>566</v>
      </c>
      <c r="D284" s="52" t="s">
        <v>553</v>
      </c>
      <c r="E284" s="52" t="s">
        <v>213</v>
      </c>
      <c r="F284" s="52"/>
      <c r="G284" s="53">
        <f t="shared" si="29"/>
        <v>1503.4</v>
      </c>
      <c r="H284" s="2">
        <f t="shared" si="29"/>
        <v>1714.9</v>
      </c>
      <c r="I284" s="53">
        <f t="shared" si="29"/>
        <v>1714.9</v>
      </c>
    </row>
    <row r="285" spans="1:9" ht="37.5">
      <c r="A285" s="18" t="s">
        <v>590</v>
      </c>
      <c r="B285" s="51" t="s">
        <v>423</v>
      </c>
      <c r="C285" s="52" t="s">
        <v>566</v>
      </c>
      <c r="D285" s="52" t="s">
        <v>553</v>
      </c>
      <c r="E285" s="52" t="s">
        <v>213</v>
      </c>
      <c r="F285" s="52" t="s">
        <v>591</v>
      </c>
      <c r="G285" s="54">
        <v>1503.4</v>
      </c>
      <c r="H285" s="26">
        <v>1714.9</v>
      </c>
      <c r="I285" s="54">
        <v>1714.9</v>
      </c>
    </row>
    <row r="286" spans="1:9" ht="37.5">
      <c r="A286" s="23" t="s">
        <v>588</v>
      </c>
      <c r="B286" s="51" t="s">
        <v>423</v>
      </c>
      <c r="C286" s="52" t="s">
        <v>566</v>
      </c>
      <c r="D286" s="52" t="s">
        <v>553</v>
      </c>
      <c r="E286" s="52" t="s">
        <v>164</v>
      </c>
      <c r="F286" s="52"/>
      <c r="G286" s="120">
        <f aca="true" t="shared" si="30" ref="G286:I287">G287</f>
        <v>1500</v>
      </c>
      <c r="H286" s="121">
        <f t="shared" si="30"/>
        <v>1500</v>
      </c>
      <c r="I286" s="120">
        <f t="shared" si="30"/>
        <v>1500</v>
      </c>
    </row>
    <row r="287" spans="1:9" ht="75">
      <c r="A287" s="50" t="s">
        <v>295</v>
      </c>
      <c r="B287" s="51" t="s">
        <v>423</v>
      </c>
      <c r="C287" s="52" t="s">
        <v>566</v>
      </c>
      <c r="D287" s="52" t="s">
        <v>553</v>
      </c>
      <c r="E287" s="52" t="s">
        <v>214</v>
      </c>
      <c r="F287" s="52"/>
      <c r="G287" s="120">
        <f t="shared" si="30"/>
        <v>1500</v>
      </c>
      <c r="H287" s="121">
        <f t="shared" si="30"/>
        <v>1500</v>
      </c>
      <c r="I287" s="120">
        <f t="shared" si="30"/>
        <v>1500</v>
      </c>
    </row>
    <row r="288" spans="1:9" ht="18.75">
      <c r="A288" s="18" t="s">
        <v>585</v>
      </c>
      <c r="B288" s="51" t="s">
        <v>423</v>
      </c>
      <c r="C288" s="52" t="s">
        <v>566</v>
      </c>
      <c r="D288" s="52" t="s">
        <v>553</v>
      </c>
      <c r="E288" s="52" t="s">
        <v>214</v>
      </c>
      <c r="F288" s="52" t="s">
        <v>586</v>
      </c>
      <c r="G288" s="54">
        <v>1500</v>
      </c>
      <c r="H288" s="26">
        <v>1500</v>
      </c>
      <c r="I288" s="54">
        <v>1500</v>
      </c>
    </row>
    <row r="289" spans="1:9" ht="18.75">
      <c r="A289" s="18" t="s">
        <v>456</v>
      </c>
      <c r="B289" s="19" t="s">
        <v>423</v>
      </c>
      <c r="C289" s="20" t="s">
        <v>566</v>
      </c>
      <c r="D289" s="20" t="s">
        <v>553</v>
      </c>
      <c r="E289" s="20" t="s">
        <v>137</v>
      </c>
      <c r="F289" s="20"/>
      <c r="G289" s="2">
        <f>G290+G292</f>
        <v>501.5</v>
      </c>
      <c r="H289" s="2">
        <f>H290+H292</f>
        <v>501.5</v>
      </c>
      <c r="I289" s="2">
        <f>I290+I292</f>
        <v>501.5</v>
      </c>
    </row>
    <row r="290" spans="1:9" ht="37.5">
      <c r="A290" s="18" t="s">
        <v>430</v>
      </c>
      <c r="B290" s="19" t="s">
        <v>423</v>
      </c>
      <c r="C290" s="20" t="s">
        <v>566</v>
      </c>
      <c r="D290" s="20" t="s">
        <v>553</v>
      </c>
      <c r="E290" s="20" t="s">
        <v>215</v>
      </c>
      <c r="F290" s="20"/>
      <c r="G290" s="2">
        <f>G291</f>
        <v>346.9</v>
      </c>
      <c r="H290" s="2">
        <f>H291</f>
        <v>346.9</v>
      </c>
      <c r="I290" s="2">
        <f>I291</f>
        <v>346.9</v>
      </c>
    </row>
    <row r="291" spans="1:9" ht="18.75">
      <c r="A291" s="18" t="s">
        <v>585</v>
      </c>
      <c r="B291" s="19" t="s">
        <v>423</v>
      </c>
      <c r="C291" s="20" t="s">
        <v>566</v>
      </c>
      <c r="D291" s="20" t="s">
        <v>553</v>
      </c>
      <c r="E291" s="20" t="s">
        <v>215</v>
      </c>
      <c r="F291" s="20" t="s">
        <v>586</v>
      </c>
      <c r="G291" s="21">
        <v>346.9</v>
      </c>
      <c r="H291" s="26">
        <v>346.9</v>
      </c>
      <c r="I291" s="21">
        <v>346.9</v>
      </c>
    </row>
    <row r="292" spans="1:9" ht="37.5">
      <c r="A292" s="18" t="s">
        <v>609</v>
      </c>
      <c r="B292" s="19" t="s">
        <v>423</v>
      </c>
      <c r="C292" s="20" t="s">
        <v>566</v>
      </c>
      <c r="D292" s="20" t="s">
        <v>553</v>
      </c>
      <c r="E292" s="20" t="s">
        <v>138</v>
      </c>
      <c r="F292" s="20"/>
      <c r="G292" s="2">
        <f>G293</f>
        <v>154.6</v>
      </c>
      <c r="H292" s="2">
        <f>H293</f>
        <v>154.6</v>
      </c>
      <c r="I292" s="2">
        <f>I293</f>
        <v>154.6</v>
      </c>
    </row>
    <row r="293" spans="1:9" ht="37.5">
      <c r="A293" s="18" t="s">
        <v>590</v>
      </c>
      <c r="B293" s="19" t="s">
        <v>423</v>
      </c>
      <c r="C293" s="20" t="s">
        <v>566</v>
      </c>
      <c r="D293" s="20" t="s">
        <v>553</v>
      </c>
      <c r="E293" s="20" t="s">
        <v>138</v>
      </c>
      <c r="F293" s="20" t="s">
        <v>591</v>
      </c>
      <c r="G293" s="21">
        <v>154.6</v>
      </c>
      <c r="H293" s="26">
        <v>154.6</v>
      </c>
      <c r="I293" s="21">
        <v>154.6</v>
      </c>
    </row>
    <row r="294" spans="1:9" ht="37.5">
      <c r="A294" s="18" t="s">
        <v>457</v>
      </c>
      <c r="B294" s="19" t="s">
        <v>423</v>
      </c>
      <c r="C294" s="20" t="s">
        <v>566</v>
      </c>
      <c r="D294" s="20" t="s">
        <v>553</v>
      </c>
      <c r="E294" s="20" t="s">
        <v>139</v>
      </c>
      <c r="F294" s="20"/>
      <c r="G294" s="2">
        <f>G295+G297+G299</f>
        <v>675.5</v>
      </c>
      <c r="H294" s="2">
        <f>H295+H297+H299</f>
        <v>675.5</v>
      </c>
      <c r="I294" s="2">
        <f>I295+I297+I299</f>
        <v>675.5</v>
      </c>
    </row>
    <row r="295" spans="1:9" ht="37.5">
      <c r="A295" s="18" t="s">
        <v>430</v>
      </c>
      <c r="B295" s="19" t="s">
        <v>423</v>
      </c>
      <c r="C295" s="20" t="s">
        <v>566</v>
      </c>
      <c r="D295" s="20" t="s">
        <v>553</v>
      </c>
      <c r="E295" s="20" t="s">
        <v>216</v>
      </c>
      <c r="F295" s="20"/>
      <c r="G295" s="2">
        <f>G296</f>
        <v>35</v>
      </c>
      <c r="H295" s="2">
        <f>H296</f>
        <v>35</v>
      </c>
      <c r="I295" s="2">
        <f>I296</f>
        <v>35</v>
      </c>
    </row>
    <row r="296" spans="1:9" ht="18.75">
      <c r="A296" s="18" t="s">
        <v>585</v>
      </c>
      <c r="B296" s="19" t="s">
        <v>423</v>
      </c>
      <c r="C296" s="20" t="s">
        <v>566</v>
      </c>
      <c r="D296" s="20" t="s">
        <v>553</v>
      </c>
      <c r="E296" s="20" t="s">
        <v>216</v>
      </c>
      <c r="F296" s="20" t="s">
        <v>586</v>
      </c>
      <c r="G296" s="21">
        <v>35</v>
      </c>
      <c r="H296" s="26">
        <v>35</v>
      </c>
      <c r="I296" s="21">
        <v>35</v>
      </c>
    </row>
    <row r="297" spans="1:9" ht="37.5">
      <c r="A297" s="18" t="s">
        <v>609</v>
      </c>
      <c r="B297" s="19" t="s">
        <v>423</v>
      </c>
      <c r="C297" s="20" t="s">
        <v>566</v>
      </c>
      <c r="D297" s="20" t="s">
        <v>553</v>
      </c>
      <c r="E297" s="20" t="s">
        <v>140</v>
      </c>
      <c r="F297" s="20"/>
      <c r="G297" s="2">
        <f>G298</f>
        <v>80</v>
      </c>
      <c r="H297" s="2">
        <f>H298</f>
        <v>80</v>
      </c>
      <c r="I297" s="2">
        <f>I298</f>
        <v>80</v>
      </c>
    </row>
    <row r="298" spans="1:9" ht="37.5">
      <c r="A298" s="18" t="s">
        <v>590</v>
      </c>
      <c r="B298" s="19" t="s">
        <v>423</v>
      </c>
      <c r="C298" s="20" t="s">
        <v>566</v>
      </c>
      <c r="D298" s="20" t="s">
        <v>553</v>
      </c>
      <c r="E298" s="20" t="s">
        <v>140</v>
      </c>
      <c r="F298" s="20" t="s">
        <v>591</v>
      </c>
      <c r="G298" s="21">
        <v>80</v>
      </c>
      <c r="H298" s="26">
        <v>80</v>
      </c>
      <c r="I298" s="21">
        <v>80</v>
      </c>
    </row>
    <row r="299" spans="1:9" ht="56.25">
      <c r="A299" s="18" t="s">
        <v>461</v>
      </c>
      <c r="B299" s="19" t="s">
        <v>423</v>
      </c>
      <c r="C299" s="20" t="s">
        <v>566</v>
      </c>
      <c r="D299" s="20" t="s">
        <v>553</v>
      </c>
      <c r="E299" s="20" t="s">
        <v>217</v>
      </c>
      <c r="F299" s="20"/>
      <c r="G299" s="21">
        <f aca="true" t="shared" si="31" ref="G299:I300">G300</f>
        <v>560.5</v>
      </c>
      <c r="H299" s="26">
        <f t="shared" si="31"/>
        <v>560.5</v>
      </c>
      <c r="I299" s="21">
        <f t="shared" si="31"/>
        <v>560.5</v>
      </c>
    </row>
    <row r="300" spans="1:9" ht="37.5">
      <c r="A300" s="18" t="s">
        <v>415</v>
      </c>
      <c r="B300" s="19" t="s">
        <v>423</v>
      </c>
      <c r="C300" s="20" t="s">
        <v>566</v>
      </c>
      <c r="D300" s="20" t="s">
        <v>553</v>
      </c>
      <c r="E300" s="20" t="s">
        <v>218</v>
      </c>
      <c r="F300" s="20"/>
      <c r="G300" s="21">
        <f t="shared" si="31"/>
        <v>560.5</v>
      </c>
      <c r="H300" s="26">
        <f t="shared" si="31"/>
        <v>560.5</v>
      </c>
      <c r="I300" s="21">
        <f t="shared" si="31"/>
        <v>560.5</v>
      </c>
    </row>
    <row r="301" spans="1:9" ht="37.5">
      <c r="A301" s="18" t="s">
        <v>590</v>
      </c>
      <c r="B301" s="19" t="s">
        <v>423</v>
      </c>
      <c r="C301" s="20" t="s">
        <v>566</v>
      </c>
      <c r="D301" s="20" t="s">
        <v>553</v>
      </c>
      <c r="E301" s="20" t="s">
        <v>218</v>
      </c>
      <c r="F301" s="20" t="s">
        <v>591</v>
      </c>
      <c r="G301" s="21">
        <v>560.5</v>
      </c>
      <c r="H301" s="26">
        <v>560.5</v>
      </c>
      <c r="I301" s="21">
        <v>560.5</v>
      </c>
    </row>
    <row r="302" spans="1:9" ht="37.5">
      <c r="A302" s="18" t="s">
        <v>471</v>
      </c>
      <c r="B302" s="19" t="s">
        <v>423</v>
      </c>
      <c r="C302" s="20" t="s">
        <v>566</v>
      </c>
      <c r="D302" s="20" t="s">
        <v>553</v>
      </c>
      <c r="E302" s="20" t="s">
        <v>166</v>
      </c>
      <c r="F302" s="20"/>
      <c r="G302" s="2">
        <f>G303+G326</f>
        <v>29716.3</v>
      </c>
      <c r="H302" s="2">
        <f>H303+H326</f>
        <v>31632.5</v>
      </c>
      <c r="I302" s="2">
        <f>I303+I326</f>
        <v>29816.3</v>
      </c>
    </row>
    <row r="303" spans="1:9" ht="18.75">
      <c r="A303" s="18" t="s">
        <v>531</v>
      </c>
      <c r="B303" s="19" t="s">
        <v>423</v>
      </c>
      <c r="C303" s="20" t="s">
        <v>566</v>
      </c>
      <c r="D303" s="20" t="s">
        <v>553</v>
      </c>
      <c r="E303" s="20" t="s">
        <v>219</v>
      </c>
      <c r="F303" s="20"/>
      <c r="G303" s="2">
        <f>G306+G312+G318+G323+G315+G304+G310+G321</f>
        <v>29716.3</v>
      </c>
      <c r="H303" s="2">
        <f>H306+H312+H318+H323+H315+H304+H310+H321</f>
        <v>29716.3</v>
      </c>
      <c r="I303" s="2">
        <f>I306+I312+I318+I323+I315+I304+I310+I321</f>
        <v>29716.3</v>
      </c>
    </row>
    <row r="304" spans="1:9" ht="23.25" customHeight="1">
      <c r="A304" s="18" t="s">
        <v>416</v>
      </c>
      <c r="B304" s="19" t="s">
        <v>423</v>
      </c>
      <c r="C304" s="20" t="s">
        <v>566</v>
      </c>
      <c r="D304" s="20" t="s">
        <v>553</v>
      </c>
      <c r="E304" s="20" t="s">
        <v>220</v>
      </c>
      <c r="F304" s="20"/>
      <c r="G304" s="2">
        <f>G305</f>
        <v>3355.1</v>
      </c>
      <c r="H304" s="2">
        <f>H305</f>
        <v>3355.1</v>
      </c>
      <c r="I304" s="2">
        <f>I305</f>
        <v>3355.1</v>
      </c>
    </row>
    <row r="305" spans="1:9" ht="77.25" customHeight="1">
      <c r="A305" s="18" t="s">
        <v>532</v>
      </c>
      <c r="B305" s="19" t="s">
        <v>423</v>
      </c>
      <c r="C305" s="20" t="s">
        <v>566</v>
      </c>
      <c r="D305" s="20" t="s">
        <v>553</v>
      </c>
      <c r="E305" s="20" t="s">
        <v>220</v>
      </c>
      <c r="F305" s="20" t="s">
        <v>535</v>
      </c>
      <c r="G305" s="21">
        <v>3355.1</v>
      </c>
      <c r="H305" s="26">
        <v>3355.1</v>
      </c>
      <c r="I305" s="21">
        <v>3355.1</v>
      </c>
    </row>
    <row r="306" spans="1:9" ht="37.5">
      <c r="A306" s="23" t="s">
        <v>459</v>
      </c>
      <c r="B306" s="19" t="s">
        <v>423</v>
      </c>
      <c r="C306" s="20" t="s">
        <v>566</v>
      </c>
      <c r="D306" s="20" t="s">
        <v>553</v>
      </c>
      <c r="E306" s="20" t="s">
        <v>221</v>
      </c>
      <c r="F306" s="20"/>
      <c r="G306" s="2">
        <f>G307+G308+G309</f>
        <v>16283.9</v>
      </c>
      <c r="H306" s="2">
        <f>H307+H308+H309</f>
        <v>16283.9</v>
      </c>
      <c r="I306" s="2">
        <f>I307+I308+I309</f>
        <v>16283.9</v>
      </c>
    </row>
    <row r="307" spans="1:9" ht="78.75" customHeight="1">
      <c r="A307" s="18" t="s">
        <v>532</v>
      </c>
      <c r="B307" s="19" t="s">
        <v>423</v>
      </c>
      <c r="C307" s="20" t="s">
        <v>566</v>
      </c>
      <c r="D307" s="20" t="s">
        <v>553</v>
      </c>
      <c r="E307" s="20" t="s">
        <v>221</v>
      </c>
      <c r="F307" s="20" t="s">
        <v>535</v>
      </c>
      <c r="G307" s="21">
        <v>13987.5</v>
      </c>
      <c r="H307" s="26">
        <v>13987.5</v>
      </c>
      <c r="I307" s="21">
        <v>13987.5</v>
      </c>
    </row>
    <row r="308" spans="1:9" ht="37.5">
      <c r="A308" s="18" t="s">
        <v>544</v>
      </c>
      <c r="B308" s="19" t="s">
        <v>423</v>
      </c>
      <c r="C308" s="20" t="s">
        <v>566</v>
      </c>
      <c r="D308" s="20" t="s">
        <v>553</v>
      </c>
      <c r="E308" s="20" t="s">
        <v>221</v>
      </c>
      <c r="F308" s="20" t="s">
        <v>538</v>
      </c>
      <c r="G308" s="21">
        <v>2277</v>
      </c>
      <c r="H308" s="26">
        <v>2277</v>
      </c>
      <c r="I308" s="21">
        <v>2277</v>
      </c>
    </row>
    <row r="309" spans="1:9" ht="18.75">
      <c r="A309" s="18" t="s">
        <v>537</v>
      </c>
      <c r="B309" s="19" t="s">
        <v>423</v>
      </c>
      <c r="C309" s="20" t="s">
        <v>566</v>
      </c>
      <c r="D309" s="20" t="s">
        <v>553</v>
      </c>
      <c r="E309" s="20" t="s">
        <v>221</v>
      </c>
      <c r="F309" s="20" t="s">
        <v>539</v>
      </c>
      <c r="G309" s="21">
        <v>19.4</v>
      </c>
      <c r="H309" s="26">
        <v>19.4</v>
      </c>
      <c r="I309" s="21">
        <v>19.4</v>
      </c>
    </row>
    <row r="310" spans="1:9" ht="37.5">
      <c r="A310" s="23" t="s">
        <v>459</v>
      </c>
      <c r="B310" s="19" t="s">
        <v>423</v>
      </c>
      <c r="C310" s="20" t="s">
        <v>566</v>
      </c>
      <c r="D310" s="20" t="s">
        <v>553</v>
      </c>
      <c r="E310" s="20" t="s">
        <v>222</v>
      </c>
      <c r="F310" s="20"/>
      <c r="G310" s="2">
        <f>G311</f>
        <v>16.8</v>
      </c>
      <c r="H310" s="2">
        <f>H311</f>
        <v>16.8</v>
      </c>
      <c r="I310" s="2">
        <f>I311</f>
        <v>16.8</v>
      </c>
    </row>
    <row r="311" spans="1:9" ht="75.75" customHeight="1">
      <c r="A311" s="18" t="s">
        <v>532</v>
      </c>
      <c r="B311" s="19" t="s">
        <v>423</v>
      </c>
      <c r="C311" s="20" t="s">
        <v>566</v>
      </c>
      <c r="D311" s="20" t="s">
        <v>553</v>
      </c>
      <c r="E311" s="20" t="s">
        <v>222</v>
      </c>
      <c r="F311" s="20" t="s">
        <v>535</v>
      </c>
      <c r="G311" s="21">
        <v>16.8</v>
      </c>
      <c r="H311" s="26">
        <v>16.8</v>
      </c>
      <c r="I311" s="21">
        <v>16.8</v>
      </c>
    </row>
    <row r="312" spans="1:9" ht="37.5">
      <c r="A312" s="23" t="s">
        <v>458</v>
      </c>
      <c r="B312" s="19" t="s">
        <v>423</v>
      </c>
      <c r="C312" s="20" t="s">
        <v>566</v>
      </c>
      <c r="D312" s="20" t="s">
        <v>553</v>
      </c>
      <c r="E312" s="20" t="s">
        <v>223</v>
      </c>
      <c r="F312" s="20"/>
      <c r="G312" s="2">
        <f>G313+G314</f>
        <v>4968.400000000001</v>
      </c>
      <c r="H312" s="2">
        <f>H313+H314</f>
        <v>4968.400000000001</v>
      </c>
      <c r="I312" s="2">
        <f>I313+I314</f>
        <v>4968.400000000001</v>
      </c>
    </row>
    <row r="313" spans="1:9" ht="93.75">
      <c r="A313" s="18" t="s">
        <v>532</v>
      </c>
      <c r="B313" s="19" t="s">
        <v>423</v>
      </c>
      <c r="C313" s="20" t="s">
        <v>566</v>
      </c>
      <c r="D313" s="20" t="s">
        <v>553</v>
      </c>
      <c r="E313" s="20" t="s">
        <v>223</v>
      </c>
      <c r="F313" s="20" t="s">
        <v>535</v>
      </c>
      <c r="G313" s="21">
        <v>4527.8</v>
      </c>
      <c r="H313" s="26">
        <v>4527.8</v>
      </c>
      <c r="I313" s="21">
        <v>4527.8</v>
      </c>
    </row>
    <row r="314" spans="1:9" ht="37.5">
      <c r="A314" s="18" t="s">
        <v>544</v>
      </c>
      <c r="B314" s="19" t="s">
        <v>423</v>
      </c>
      <c r="C314" s="20" t="s">
        <v>566</v>
      </c>
      <c r="D314" s="20" t="s">
        <v>553</v>
      </c>
      <c r="E314" s="20" t="s">
        <v>223</v>
      </c>
      <c r="F314" s="20" t="s">
        <v>538</v>
      </c>
      <c r="G314" s="21">
        <v>440.6</v>
      </c>
      <c r="H314" s="26">
        <v>440.6</v>
      </c>
      <c r="I314" s="21">
        <v>440.6</v>
      </c>
    </row>
    <row r="315" spans="1:9" ht="93.75">
      <c r="A315" s="23" t="s">
        <v>528</v>
      </c>
      <c r="B315" s="19" t="s">
        <v>423</v>
      </c>
      <c r="C315" s="20" t="s">
        <v>566</v>
      </c>
      <c r="D315" s="20" t="s">
        <v>553</v>
      </c>
      <c r="E315" s="20" t="s">
        <v>224</v>
      </c>
      <c r="F315" s="20"/>
      <c r="G315" s="2">
        <f>G316+G317</f>
        <v>160</v>
      </c>
      <c r="H315" s="2">
        <f>H316+H317</f>
        <v>160</v>
      </c>
      <c r="I315" s="2">
        <f>I316+I317</f>
        <v>160</v>
      </c>
    </row>
    <row r="316" spans="1:9" ht="78.75" customHeight="1">
      <c r="A316" s="18" t="s">
        <v>532</v>
      </c>
      <c r="B316" s="19" t="s">
        <v>423</v>
      </c>
      <c r="C316" s="20" t="s">
        <v>566</v>
      </c>
      <c r="D316" s="20" t="s">
        <v>553</v>
      </c>
      <c r="E316" s="20" t="s">
        <v>224</v>
      </c>
      <c r="F316" s="20" t="s">
        <v>535</v>
      </c>
      <c r="G316" s="21">
        <v>80</v>
      </c>
      <c r="H316" s="26">
        <v>80</v>
      </c>
      <c r="I316" s="21">
        <v>80</v>
      </c>
    </row>
    <row r="317" spans="1:9" ht="37.5">
      <c r="A317" s="18" t="s">
        <v>544</v>
      </c>
      <c r="B317" s="19" t="s">
        <v>423</v>
      </c>
      <c r="C317" s="20" t="s">
        <v>566</v>
      </c>
      <c r="D317" s="20" t="s">
        <v>553</v>
      </c>
      <c r="E317" s="20" t="s">
        <v>224</v>
      </c>
      <c r="F317" s="20" t="s">
        <v>538</v>
      </c>
      <c r="G317" s="21">
        <v>80</v>
      </c>
      <c r="H317" s="26">
        <v>80</v>
      </c>
      <c r="I317" s="21">
        <v>80</v>
      </c>
    </row>
    <row r="318" spans="1:9" ht="37.5">
      <c r="A318" s="23" t="s">
        <v>450</v>
      </c>
      <c r="B318" s="19" t="s">
        <v>423</v>
      </c>
      <c r="C318" s="20" t="s">
        <v>566</v>
      </c>
      <c r="D318" s="20" t="s">
        <v>553</v>
      </c>
      <c r="E318" s="20" t="s">
        <v>225</v>
      </c>
      <c r="F318" s="20"/>
      <c r="G318" s="2">
        <f>G319+G320</f>
        <v>4278.6</v>
      </c>
      <c r="H318" s="2">
        <f>H319+H320</f>
        <v>4278.6</v>
      </c>
      <c r="I318" s="2">
        <f>I319+I320</f>
        <v>4278.6</v>
      </c>
    </row>
    <row r="319" spans="1:9" ht="82.5" customHeight="1">
      <c r="A319" s="18" t="s">
        <v>532</v>
      </c>
      <c r="B319" s="19" t="s">
        <v>423</v>
      </c>
      <c r="C319" s="20" t="s">
        <v>566</v>
      </c>
      <c r="D319" s="20" t="s">
        <v>553</v>
      </c>
      <c r="E319" s="20" t="s">
        <v>225</v>
      </c>
      <c r="F319" s="20" t="s">
        <v>535</v>
      </c>
      <c r="G319" s="21">
        <v>3686</v>
      </c>
      <c r="H319" s="26">
        <v>3686</v>
      </c>
      <c r="I319" s="21">
        <v>3686</v>
      </c>
    </row>
    <row r="320" spans="1:9" ht="37.5">
      <c r="A320" s="18" t="s">
        <v>544</v>
      </c>
      <c r="B320" s="19" t="s">
        <v>423</v>
      </c>
      <c r="C320" s="20" t="s">
        <v>566</v>
      </c>
      <c r="D320" s="20" t="s">
        <v>553</v>
      </c>
      <c r="E320" s="20" t="s">
        <v>225</v>
      </c>
      <c r="F320" s="20" t="s">
        <v>538</v>
      </c>
      <c r="G320" s="21">
        <v>592.6</v>
      </c>
      <c r="H320" s="26">
        <v>592.6</v>
      </c>
      <c r="I320" s="21">
        <v>592.6</v>
      </c>
    </row>
    <row r="321" spans="1:9" ht="75">
      <c r="A321" s="18" t="s">
        <v>0</v>
      </c>
      <c r="B321" s="19">
        <v>207</v>
      </c>
      <c r="C321" s="20" t="s">
        <v>566</v>
      </c>
      <c r="D321" s="20" t="s">
        <v>553</v>
      </c>
      <c r="E321" s="20" t="s">
        <v>235</v>
      </c>
      <c r="F321" s="20"/>
      <c r="G321" s="21">
        <f>G322</f>
        <v>48.5</v>
      </c>
      <c r="H321" s="26">
        <f>H322</f>
        <v>48.5</v>
      </c>
      <c r="I321" s="21">
        <f>I322</f>
        <v>48.5</v>
      </c>
    </row>
    <row r="322" spans="1:9" ht="37.5">
      <c r="A322" s="18" t="s">
        <v>590</v>
      </c>
      <c r="B322" s="19">
        <v>207</v>
      </c>
      <c r="C322" s="20" t="s">
        <v>566</v>
      </c>
      <c r="D322" s="20" t="s">
        <v>553</v>
      </c>
      <c r="E322" s="20" t="s">
        <v>235</v>
      </c>
      <c r="F322" s="20" t="s">
        <v>591</v>
      </c>
      <c r="G322" s="21">
        <v>48.5</v>
      </c>
      <c r="H322" s="26">
        <v>48.5</v>
      </c>
      <c r="I322" s="21">
        <v>48.5</v>
      </c>
    </row>
    <row r="323" spans="1:9" ht="56.25">
      <c r="A323" s="18" t="s">
        <v>454</v>
      </c>
      <c r="B323" s="19" t="s">
        <v>423</v>
      </c>
      <c r="C323" s="20" t="s">
        <v>566</v>
      </c>
      <c r="D323" s="20" t="s">
        <v>553</v>
      </c>
      <c r="E323" s="20" t="s">
        <v>226</v>
      </c>
      <c r="F323" s="20"/>
      <c r="G323" s="2">
        <f>G324+G325</f>
        <v>605</v>
      </c>
      <c r="H323" s="2">
        <f>H324+H325</f>
        <v>605</v>
      </c>
      <c r="I323" s="2">
        <f>I324+I325</f>
        <v>605</v>
      </c>
    </row>
    <row r="324" spans="1:9" ht="69.75" customHeight="1">
      <c r="A324" s="18" t="s">
        <v>532</v>
      </c>
      <c r="B324" s="19" t="s">
        <v>423</v>
      </c>
      <c r="C324" s="20" t="s">
        <v>566</v>
      </c>
      <c r="D324" s="20" t="s">
        <v>553</v>
      </c>
      <c r="E324" s="20" t="s">
        <v>226</v>
      </c>
      <c r="F324" s="20" t="s">
        <v>535</v>
      </c>
      <c r="G324" s="21">
        <v>302.5</v>
      </c>
      <c r="H324" s="26">
        <v>302.5</v>
      </c>
      <c r="I324" s="21">
        <v>302.5</v>
      </c>
    </row>
    <row r="325" spans="1:9" ht="37.5">
      <c r="A325" s="18" t="s">
        <v>544</v>
      </c>
      <c r="B325" s="19" t="s">
        <v>423</v>
      </c>
      <c r="C325" s="20" t="s">
        <v>566</v>
      </c>
      <c r="D325" s="20" t="s">
        <v>553</v>
      </c>
      <c r="E325" s="20" t="s">
        <v>226</v>
      </c>
      <c r="F325" s="20" t="s">
        <v>538</v>
      </c>
      <c r="G325" s="21">
        <v>302.5</v>
      </c>
      <c r="H325" s="26">
        <v>302.5</v>
      </c>
      <c r="I325" s="21">
        <v>302.5</v>
      </c>
    </row>
    <row r="326" spans="1:9" ht="37.5">
      <c r="A326" s="18" t="s">
        <v>609</v>
      </c>
      <c r="B326" s="19" t="s">
        <v>423</v>
      </c>
      <c r="C326" s="20" t="s">
        <v>566</v>
      </c>
      <c r="D326" s="20" t="s">
        <v>553</v>
      </c>
      <c r="E326" s="20" t="s">
        <v>169</v>
      </c>
      <c r="F326" s="20"/>
      <c r="G326" s="21">
        <f>G329+G327</f>
        <v>0</v>
      </c>
      <c r="H326" s="21">
        <f>H329+H327</f>
        <v>1916.2</v>
      </c>
      <c r="I326" s="21">
        <f>I329+I327</f>
        <v>100</v>
      </c>
    </row>
    <row r="327" spans="1:9" ht="56.25">
      <c r="A327" s="18" t="s">
        <v>1</v>
      </c>
      <c r="B327" s="19">
        <v>207</v>
      </c>
      <c r="C327" s="20" t="s">
        <v>566</v>
      </c>
      <c r="D327" s="20" t="s">
        <v>553</v>
      </c>
      <c r="E327" s="20" t="s">
        <v>393</v>
      </c>
      <c r="F327" s="20"/>
      <c r="G327" s="21">
        <f>G328</f>
        <v>0</v>
      </c>
      <c r="H327" s="21">
        <f>H328</f>
        <v>1916.2</v>
      </c>
      <c r="I327" s="21">
        <f>I328</f>
        <v>0</v>
      </c>
    </row>
    <row r="328" spans="1:9" ht="37.5">
      <c r="A328" s="18" t="s">
        <v>590</v>
      </c>
      <c r="B328" s="19">
        <v>207</v>
      </c>
      <c r="C328" s="20" t="s">
        <v>566</v>
      </c>
      <c r="D328" s="20" t="s">
        <v>553</v>
      </c>
      <c r="E328" s="20" t="s">
        <v>393</v>
      </c>
      <c r="F328" s="20" t="s">
        <v>591</v>
      </c>
      <c r="G328" s="21">
        <v>0</v>
      </c>
      <c r="H328" s="21">
        <v>1916.2</v>
      </c>
      <c r="I328" s="21">
        <v>0</v>
      </c>
    </row>
    <row r="329" spans="1:9" ht="56.25">
      <c r="A329" s="18" t="s">
        <v>481</v>
      </c>
      <c r="B329" s="19" t="s">
        <v>423</v>
      </c>
      <c r="C329" s="20" t="s">
        <v>566</v>
      </c>
      <c r="D329" s="20" t="s">
        <v>553</v>
      </c>
      <c r="E329" s="20" t="s">
        <v>227</v>
      </c>
      <c r="F329" s="20"/>
      <c r="G329" s="21">
        <f>G330</f>
        <v>0</v>
      </c>
      <c r="H329" s="26">
        <f>H330</f>
        <v>0</v>
      </c>
      <c r="I329" s="21">
        <f>I330</f>
        <v>100</v>
      </c>
    </row>
    <row r="330" spans="1:9" ht="37.5">
      <c r="A330" s="18" t="s">
        <v>590</v>
      </c>
      <c r="B330" s="19" t="s">
        <v>423</v>
      </c>
      <c r="C330" s="20" t="s">
        <v>566</v>
      </c>
      <c r="D330" s="20" t="s">
        <v>553</v>
      </c>
      <c r="E330" s="20" t="s">
        <v>227</v>
      </c>
      <c r="F330" s="20" t="s">
        <v>591</v>
      </c>
      <c r="G330" s="21">
        <v>0</v>
      </c>
      <c r="H330" s="26">
        <v>0</v>
      </c>
      <c r="I330" s="21">
        <v>100</v>
      </c>
    </row>
    <row r="331" spans="1:9" ht="56.25">
      <c r="A331" s="16" t="s">
        <v>4</v>
      </c>
      <c r="B331" s="19" t="s">
        <v>423</v>
      </c>
      <c r="C331" s="20" t="s">
        <v>566</v>
      </c>
      <c r="D331" s="20" t="s">
        <v>553</v>
      </c>
      <c r="E331" s="20" t="s">
        <v>26</v>
      </c>
      <c r="F331" s="20"/>
      <c r="G331" s="2">
        <f aca="true" t="shared" si="32" ref="G331:I332">G332</f>
        <v>10</v>
      </c>
      <c r="H331" s="2">
        <f t="shared" si="32"/>
        <v>0</v>
      </c>
      <c r="I331" s="2">
        <f t="shared" si="32"/>
        <v>0</v>
      </c>
    </row>
    <row r="332" spans="1:9" ht="37.5">
      <c r="A332" s="18" t="s">
        <v>430</v>
      </c>
      <c r="B332" s="19" t="s">
        <v>423</v>
      </c>
      <c r="C332" s="20" t="s">
        <v>566</v>
      </c>
      <c r="D332" s="20" t="s">
        <v>553</v>
      </c>
      <c r="E332" s="20" t="s">
        <v>228</v>
      </c>
      <c r="F332" s="20"/>
      <c r="G332" s="2">
        <f t="shared" si="32"/>
        <v>10</v>
      </c>
      <c r="H332" s="2">
        <f t="shared" si="32"/>
        <v>0</v>
      </c>
      <c r="I332" s="2">
        <f t="shared" si="32"/>
        <v>0</v>
      </c>
    </row>
    <row r="333" spans="1:9" ht="18.75">
      <c r="A333" s="18" t="s">
        <v>585</v>
      </c>
      <c r="B333" s="19" t="s">
        <v>423</v>
      </c>
      <c r="C333" s="20" t="s">
        <v>566</v>
      </c>
      <c r="D333" s="20" t="s">
        <v>553</v>
      </c>
      <c r="E333" s="20" t="s">
        <v>228</v>
      </c>
      <c r="F333" s="20" t="s">
        <v>586</v>
      </c>
      <c r="G333" s="21">
        <v>10</v>
      </c>
      <c r="H333" s="26">
        <v>0</v>
      </c>
      <c r="I333" s="21">
        <v>0</v>
      </c>
    </row>
    <row r="334" spans="1:9" s="63" customFormat="1" ht="37.5">
      <c r="A334" s="65" t="s">
        <v>420</v>
      </c>
      <c r="B334" s="89">
        <v>208</v>
      </c>
      <c r="C334" s="89"/>
      <c r="D334" s="89"/>
      <c r="E334" s="89"/>
      <c r="F334" s="89"/>
      <c r="G334" s="55">
        <f>G335+G344+G474</f>
        <v>2340921.2999999993</v>
      </c>
      <c r="H334" s="55">
        <f>H335+H344+H474</f>
        <v>2291714.1999999997</v>
      </c>
      <c r="I334" s="55">
        <f>I335+I344+I474</f>
        <v>2317596.1999999997</v>
      </c>
    </row>
    <row r="335" spans="1:13" s="63" customFormat="1" ht="18.75">
      <c r="A335" s="23" t="s">
        <v>527</v>
      </c>
      <c r="B335" s="24">
        <v>208</v>
      </c>
      <c r="C335" s="122" t="s">
        <v>533</v>
      </c>
      <c r="D335" s="122"/>
      <c r="E335" s="122"/>
      <c r="F335" s="122"/>
      <c r="G335" s="123">
        <f aca="true" t="shared" si="33" ref="G335:I337">G336</f>
        <v>9451.5</v>
      </c>
      <c r="H335" s="123">
        <f t="shared" si="33"/>
        <v>9451.5</v>
      </c>
      <c r="I335" s="123">
        <f t="shared" si="33"/>
        <v>9451.5</v>
      </c>
      <c r="K335" s="134"/>
      <c r="L335" s="134"/>
      <c r="M335" s="134"/>
    </row>
    <row r="336" spans="1:9" s="63" customFormat="1" ht="18.75">
      <c r="A336" s="23" t="s">
        <v>545</v>
      </c>
      <c r="B336" s="24">
        <v>208</v>
      </c>
      <c r="C336" s="122" t="s">
        <v>533</v>
      </c>
      <c r="D336" s="122" t="s">
        <v>543</v>
      </c>
      <c r="E336" s="122"/>
      <c r="F336" s="122"/>
      <c r="G336" s="123">
        <f t="shared" si="33"/>
        <v>9451.5</v>
      </c>
      <c r="H336" s="123">
        <f t="shared" si="33"/>
        <v>9451.5</v>
      </c>
      <c r="I336" s="123">
        <f t="shared" si="33"/>
        <v>9451.5</v>
      </c>
    </row>
    <row r="337" spans="1:9" s="63" customFormat="1" ht="37.5">
      <c r="A337" s="23" t="s">
        <v>399</v>
      </c>
      <c r="B337" s="24">
        <v>208</v>
      </c>
      <c r="C337" s="122" t="s">
        <v>533</v>
      </c>
      <c r="D337" s="122" t="s">
        <v>543</v>
      </c>
      <c r="E337" s="122" t="s">
        <v>22</v>
      </c>
      <c r="F337" s="122"/>
      <c r="G337" s="123">
        <f t="shared" si="33"/>
        <v>9451.5</v>
      </c>
      <c r="H337" s="123">
        <f t="shared" si="33"/>
        <v>9451.5</v>
      </c>
      <c r="I337" s="123">
        <f t="shared" si="33"/>
        <v>9451.5</v>
      </c>
    </row>
    <row r="338" spans="1:9" s="63" customFormat="1" ht="37.5">
      <c r="A338" s="23" t="s">
        <v>403</v>
      </c>
      <c r="B338" s="24">
        <v>208</v>
      </c>
      <c r="C338" s="122" t="s">
        <v>533</v>
      </c>
      <c r="D338" s="122" t="s">
        <v>543</v>
      </c>
      <c r="E338" s="122" t="s">
        <v>23</v>
      </c>
      <c r="F338" s="122"/>
      <c r="G338" s="123">
        <f>G339+G341</f>
        <v>9451.5</v>
      </c>
      <c r="H338" s="123">
        <f>H339+H341</f>
        <v>9451.5</v>
      </c>
      <c r="I338" s="123">
        <f>I339+I341</f>
        <v>9451.5</v>
      </c>
    </row>
    <row r="339" spans="1:9" s="63" customFormat="1" ht="37.5">
      <c r="A339" s="23" t="s">
        <v>474</v>
      </c>
      <c r="B339" s="24">
        <v>208</v>
      </c>
      <c r="C339" s="122" t="s">
        <v>533</v>
      </c>
      <c r="D339" s="122" t="s">
        <v>543</v>
      </c>
      <c r="E339" s="122" t="s">
        <v>25</v>
      </c>
      <c r="F339" s="124"/>
      <c r="G339" s="123">
        <f>G340</f>
        <v>176</v>
      </c>
      <c r="H339" s="85">
        <f>H340</f>
        <v>176</v>
      </c>
      <c r="I339" s="85">
        <f>I340</f>
        <v>176</v>
      </c>
    </row>
    <row r="340" spans="1:9" s="63" customFormat="1" ht="18.75">
      <c r="A340" s="23" t="s">
        <v>537</v>
      </c>
      <c r="B340" s="24">
        <v>208</v>
      </c>
      <c r="C340" s="122" t="s">
        <v>533</v>
      </c>
      <c r="D340" s="122" t="s">
        <v>543</v>
      </c>
      <c r="E340" s="122" t="s">
        <v>25</v>
      </c>
      <c r="F340" s="124" t="s">
        <v>539</v>
      </c>
      <c r="G340" s="123">
        <v>176</v>
      </c>
      <c r="H340" s="125">
        <v>176</v>
      </c>
      <c r="I340" s="125">
        <v>176</v>
      </c>
    </row>
    <row r="341" spans="1:9" s="63" customFormat="1" ht="37.5">
      <c r="A341" s="18" t="s">
        <v>602</v>
      </c>
      <c r="B341" s="24">
        <v>208</v>
      </c>
      <c r="C341" s="122" t="s">
        <v>533</v>
      </c>
      <c r="D341" s="122" t="s">
        <v>543</v>
      </c>
      <c r="E341" s="122" t="s">
        <v>24</v>
      </c>
      <c r="F341" s="122"/>
      <c r="G341" s="123">
        <f>G342+G343</f>
        <v>9275.5</v>
      </c>
      <c r="H341" s="123">
        <f>H342+H343</f>
        <v>9275.5</v>
      </c>
      <c r="I341" s="123">
        <f>I342+I343</f>
        <v>9275.5</v>
      </c>
    </row>
    <row r="342" spans="1:9" s="63" customFormat="1" ht="93.75">
      <c r="A342" s="23" t="s">
        <v>532</v>
      </c>
      <c r="B342" s="24">
        <v>208</v>
      </c>
      <c r="C342" s="122" t="s">
        <v>533</v>
      </c>
      <c r="D342" s="122" t="s">
        <v>543</v>
      </c>
      <c r="E342" s="122" t="s">
        <v>24</v>
      </c>
      <c r="F342" s="124" t="s">
        <v>535</v>
      </c>
      <c r="G342" s="123">
        <v>5793.5</v>
      </c>
      <c r="H342" s="125">
        <v>5793.5</v>
      </c>
      <c r="I342" s="125">
        <v>5793.5</v>
      </c>
    </row>
    <row r="343" spans="1:9" s="63" customFormat="1" ht="37.5">
      <c r="A343" s="23" t="s">
        <v>408</v>
      </c>
      <c r="B343" s="24">
        <v>208</v>
      </c>
      <c r="C343" s="122" t="s">
        <v>533</v>
      </c>
      <c r="D343" s="122" t="s">
        <v>543</v>
      </c>
      <c r="E343" s="122" t="s">
        <v>24</v>
      </c>
      <c r="F343" s="124" t="s">
        <v>538</v>
      </c>
      <c r="G343" s="123">
        <v>3482</v>
      </c>
      <c r="H343" s="125">
        <v>3482</v>
      </c>
      <c r="I343" s="125">
        <v>3482</v>
      </c>
    </row>
    <row r="344" spans="1:9" ht="18.75">
      <c r="A344" s="18" t="s">
        <v>549</v>
      </c>
      <c r="B344" s="19">
        <v>208</v>
      </c>
      <c r="C344" s="25" t="s">
        <v>547</v>
      </c>
      <c r="D344" s="25"/>
      <c r="E344" s="25"/>
      <c r="F344" s="25"/>
      <c r="G344" s="2">
        <f>G345+G366+G407+G417+G421+G431</f>
        <v>2266879.3999999994</v>
      </c>
      <c r="H344" s="2">
        <f>H345+H366+H407+H417+H421+H431</f>
        <v>2217635.1999999997</v>
      </c>
      <c r="I344" s="2">
        <f>I345+I366+I407+I417+I421+I431</f>
        <v>2243475.6999999997</v>
      </c>
    </row>
    <row r="345" spans="1:10" ht="18.75">
      <c r="A345" s="18" t="s">
        <v>638</v>
      </c>
      <c r="B345" s="19">
        <v>208</v>
      </c>
      <c r="C345" s="25" t="s">
        <v>547</v>
      </c>
      <c r="D345" s="25" t="s">
        <v>533</v>
      </c>
      <c r="E345" s="25"/>
      <c r="F345" s="25"/>
      <c r="G345" s="2">
        <f>G346+G351</f>
        <v>935166.9</v>
      </c>
      <c r="H345" s="2">
        <f>H346+H351</f>
        <v>928105.2999999999</v>
      </c>
      <c r="I345" s="2">
        <f>I346+I351</f>
        <v>948105.2999999999</v>
      </c>
      <c r="J345" s="80"/>
    </row>
    <row r="346" spans="1:12" ht="37.5">
      <c r="A346" s="18" t="s">
        <v>399</v>
      </c>
      <c r="B346" s="19">
        <v>208</v>
      </c>
      <c r="C346" s="25" t="s">
        <v>547</v>
      </c>
      <c r="D346" s="25" t="s">
        <v>533</v>
      </c>
      <c r="E346" s="25" t="s">
        <v>22</v>
      </c>
      <c r="F346" s="25"/>
      <c r="G346" s="2">
        <f>G347</f>
        <v>759.2</v>
      </c>
      <c r="H346" s="2">
        <f>H347</f>
        <v>759.2</v>
      </c>
      <c r="I346" s="2">
        <f>I347</f>
        <v>759.2</v>
      </c>
      <c r="J346" s="74"/>
      <c r="K346" s="74"/>
      <c r="L346" s="74"/>
    </row>
    <row r="347" spans="1:9" ht="56.25">
      <c r="A347" s="18" t="s">
        <v>401</v>
      </c>
      <c r="B347" s="19">
        <v>208</v>
      </c>
      <c r="C347" s="25" t="s">
        <v>547</v>
      </c>
      <c r="D347" s="25" t="s">
        <v>533</v>
      </c>
      <c r="E347" s="25" t="s">
        <v>72</v>
      </c>
      <c r="F347" s="25"/>
      <c r="G347" s="2">
        <f aca="true" t="shared" si="34" ref="G347:I349">G348</f>
        <v>759.2</v>
      </c>
      <c r="H347" s="2">
        <f t="shared" si="34"/>
        <v>759.2</v>
      </c>
      <c r="I347" s="2">
        <f t="shared" si="34"/>
        <v>759.2</v>
      </c>
    </row>
    <row r="348" spans="1:9" ht="37.5">
      <c r="A348" s="18" t="s">
        <v>609</v>
      </c>
      <c r="B348" s="19">
        <v>208</v>
      </c>
      <c r="C348" s="25" t="s">
        <v>547</v>
      </c>
      <c r="D348" s="25" t="s">
        <v>533</v>
      </c>
      <c r="E348" s="25" t="s">
        <v>73</v>
      </c>
      <c r="F348" s="25"/>
      <c r="G348" s="2">
        <f t="shared" si="34"/>
        <v>759.2</v>
      </c>
      <c r="H348" s="2">
        <f t="shared" si="34"/>
        <v>759.2</v>
      </c>
      <c r="I348" s="2">
        <f t="shared" si="34"/>
        <v>759.2</v>
      </c>
    </row>
    <row r="349" spans="1:9" ht="37.5">
      <c r="A349" s="28" t="s">
        <v>517</v>
      </c>
      <c r="B349" s="19">
        <v>208</v>
      </c>
      <c r="C349" s="25" t="s">
        <v>547</v>
      </c>
      <c r="D349" s="25" t="s">
        <v>533</v>
      </c>
      <c r="E349" s="25" t="s">
        <v>74</v>
      </c>
      <c r="F349" s="25"/>
      <c r="G349" s="2">
        <f t="shared" si="34"/>
        <v>759.2</v>
      </c>
      <c r="H349" s="2">
        <f t="shared" si="34"/>
        <v>759.2</v>
      </c>
      <c r="I349" s="2">
        <f t="shared" si="34"/>
        <v>759.2</v>
      </c>
    </row>
    <row r="350" spans="1:9" ht="37.5">
      <c r="A350" s="18" t="s">
        <v>590</v>
      </c>
      <c r="B350" s="19">
        <v>208</v>
      </c>
      <c r="C350" s="25" t="s">
        <v>547</v>
      </c>
      <c r="D350" s="25" t="s">
        <v>533</v>
      </c>
      <c r="E350" s="25" t="s">
        <v>74</v>
      </c>
      <c r="F350" s="25" t="s">
        <v>591</v>
      </c>
      <c r="G350" s="2">
        <v>759.2</v>
      </c>
      <c r="H350" s="2">
        <v>759.2</v>
      </c>
      <c r="I350" s="2">
        <v>759.2</v>
      </c>
    </row>
    <row r="351" spans="1:9" ht="37.5">
      <c r="A351" s="18" t="s">
        <v>639</v>
      </c>
      <c r="B351" s="19">
        <v>208</v>
      </c>
      <c r="C351" s="25" t="s">
        <v>547</v>
      </c>
      <c r="D351" s="25" t="s">
        <v>533</v>
      </c>
      <c r="E351" s="25" t="s">
        <v>75</v>
      </c>
      <c r="F351" s="25"/>
      <c r="G351" s="2">
        <f>G360+G352</f>
        <v>934407.7000000001</v>
      </c>
      <c r="H351" s="2">
        <f>H360+H352</f>
        <v>927346.1</v>
      </c>
      <c r="I351" s="2">
        <f>I360+I352</f>
        <v>947346.1</v>
      </c>
    </row>
    <row r="352" spans="1:9" ht="37.5">
      <c r="A352" s="18" t="s">
        <v>509</v>
      </c>
      <c r="B352" s="19">
        <v>208</v>
      </c>
      <c r="C352" s="25" t="s">
        <v>547</v>
      </c>
      <c r="D352" s="25" t="s">
        <v>533</v>
      </c>
      <c r="E352" s="25" t="s">
        <v>76</v>
      </c>
      <c r="F352" s="25"/>
      <c r="G352" s="2">
        <f>G355+G353</f>
        <v>1472.6</v>
      </c>
      <c r="H352" s="2">
        <f>H355+H353</f>
        <v>5385.6</v>
      </c>
      <c r="I352" s="2">
        <f>I355+I353</f>
        <v>5385.6</v>
      </c>
    </row>
    <row r="353" spans="1:9" ht="18.75">
      <c r="A353" s="18" t="s">
        <v>644</v>
      </c>
      <c r="B353" s="19">
        <v>208</v>
      </c>
      <c r="C353" s="25" t="s">
        <v>547</v>
      </c>
      <c r="D353" s="25" t="s">
        <v>533</v>
      </c>
      <c r="E353" s="25" t="s">
        <v>77</v>
      </c>
      <c r="F353" s="25"/>
      <c r="G353" s="2">
        <f>G354</f>
        <v>500</v>
      </c>
      <c r="H353" s="2">
        <f>H354</f>
        <v>500</v>
      </c>
      <c r="I353" s="2">
        <f>I354</f>
        <v>500</v>
      </c>
    </row>
    <row r="354" spans="1:9" ht="37.5">
      <c r="A354" s="18" t="s">
        <v>408</v>
      </c>
      <c r="B354" s="19">
        <v>208</v>
      </c>
      <c r="C354" s="25" t="s">
        <v>547</v>
      </c>
      <c r="D354" s="25" t="s">
        <v>533</v>
      </c>
      <c r="E354" s="25" t="s">
        <v>77</v>
      </c>
      <c r="F354" s="25" t="s">
        <v>538</v>
      </c>
      <c r="G354" s="2">
        <v>500</v>
      </c>
      <c r="H354" s="2">
        <v>500</v>
      </c>
      <c r="I354" s="2">
        <v>500</v>
      </c>
    </row>
    <row r="355" spans="1:9" ht="37.5">
      <c r="A355" s="18" t="s">
        <v>609</v>
      </c>
      <c r="B355" s="19">
        <v>208</v>
      </c>
      <c r="C355" s="25" t="s">
        <v>547</v>
      </c>
      <c r="D355" s="25" t="s">
        <v>533</v>
      </c>
      <c r="E355" s="25" t="s">
        <v>30</v>
      </c>
      <c r="F355" s="25"/>
      <c r="G355" s="2">
        <f>G356+G358</f>
        <v>972.6</v>
      </c>
      <c r="H355" s="2">
        <f>H356+H358</f>
        <v>4885.6</v>
      </c>
      <c r="I355" s="2">
        <f>I356+I358</f>
        <v>4885.6</v>
      </c>
    </row>
    <row r="356" spans="1:9" ht="131.25">
      <c r="A356" s="18" t="s">
        <v>29</v>
      </c>
      <c r="B356" s="19">
        <v>208</v>
      </c>
      <c r="C356" s="25" t="s">
        <v>547</v>
      </c>
      <c r="D356" s="25" t="s">
        <v>533</v>
      </c>
      <c r="E356" s="25" t="s">
        <v>28</v>
      </c>
      <c r="F356" s="25"/>
      <c r="G356" s="2">
        <f>G357</f>
        <v>972.6</v>
      </c>
      <c r="H356" s="2">
        <f>H357</f>
        <v>972.6</v>
      </c>
      <c r="I356" s="2">
        <f>I357</f>
        <v>972.6</v>
      </c>
    </row>
    <row r="357" spans="1:9" ht="37.5">
      <c r="A357" s="18" t="s">
        <v>590</v>
      </c>
      <c r="B357" s="19">
        <v>208</v>
      </c>
      <c r="C357" s="25" t="s">
        <v>547</v>
      </c>
      <c r="D357" s="25" t="s">
        <v>533</v>
      </c>
      <c r="E357" s="25" t="s">
        <v>28</v>
      </c>
      <c r="F357" s="25" t="s">
        <v>591</v>
      </c>
      <c r="G357" s="2">
        <v>972.6</v>
      </c>
      <c r="H357" s="2">
        <v>972.6</v>
      </c>
      <c r="I357" s="2">
        <v>972.6</v>
      </c>
    </row>
    <row r="358" spans="1:9" ht="37.5">
      <c r="A358" s="16" t="s">
        <v>480</v>
      </c>
      <c r="B358" s="19">
        <v>208</v>
      </c>
      <c r="C358" s="25" t="s">
        <v>547</v>
      </c>
      <c r="D358" s="25" t="s">
        <v>533</v>
      </c>
      <c r="E358" s="25" t="s">
        <v>78</v>
      </c>
      <c r="F358" s="25"/>
      <c r="G358" s="2">
        <f>G359</f>
        <v>0</v>
      </c>
      <c r="H358" s="2">
        <f>H359</f>
        <v>3913</v>
      </c>
      <c r="I358" s="2">
        <f>I359</f>
        <v>3913</v>
      </c>
    </row>
    <row r="359" spans="1:9" ht="37.5">
      <c r="A359" s="18" t="s">
        <v>590</v>
      </c>
      <c r="B359" s="19">
        <v>208</v>
      </c>
      <c r="C359" s="25" t="s">
        <v>547</v>
      </c>
      <c r="D359" s="25" t="s">
        <v>533</v>
      </c>
      <c r="E359" s="25" t="s">
        <v>78</v>
      </c>
      <c r="F359" s="25" t="s">
        <v>591</v>
      </c>
      <c r="G359" s="2">
        <v>0</v>
      </c>
      <c r="H359" s="2">
        <v>3913</v>
      </c>
      <c r="I359" s="2">
        <v>3913</v>
      </c>
    </row>
    <row r="360" spans="1:9" ht="37.5">
      <c r="A360" s="18" t="s">
        <v>640</v>
      </c>
      <c r="B360" s="19">
        <v>208</v>
      </c>
      <c r="C360" s="25" t="s">
        <v>547</v>
      </c>
      <c r="D360" s="25" t="s">
        <v>533</v>
      </c>
      <c r="E360" s="25" t="s">
        <v>79</v>
      </c>
      <c r="F360" s="25"/>
      <c r="G360" s="2">
        <f>G361</f>
        <v>932935.1000000001</v>
      </c>
      <c r="H360" s="2">
        <f>H361</f>
        <v>921960.5</v>
      </c>
      <c r="I360" s="2">
        <f>I361</f>
        <v>941960.5</v>
      </c>
    </row>
    <row r="361" spans="1:9" ht="37.5">
      <c r="A361" s="18" t="s">
        <v>610</v>
      </c>
      <c r="B361" s="19">
        <v>208</v>
      </c>
      <c r="C361" s="25" t="s">
        <v>547</v>
      </c>
      <c r="D361" s="25" t="s">
        <v>533</v>
      </c>
      <c r="E361" s="25" t="s">
        <v>80</v>
      </c>
      <c r="F361" s="25"/>
      <c r="G361" s="2">
        <f>G362+G364</f>
        <v>932935.1000000001</v>
      </c>
      <c r="H361" s="2">
        <f>H362+H364</f>
        <v>921960.5</v>
      </c>
      <c r="I361" s="2">
        <f>I362+I364</f>
        <v>941960.5</v>
      </c>
    </row>
    <row r="362" spans="1:9" ht="75">
      <c r="A362" s="18" t="s">
        <v>397</v>
      </c>
      <c r="B362" s="19">
        <v>208</v>
      </c>
      <c r="C362" s="25" t="s">
        <v>547</v>
      </c>
      <c r="D362" s="25" t="s">
        <v>533</v>
      </c>
      <c r="E362" s="25" t="s">
        <v>81</v>
      </c>
      <c r="F362" s="25"/>
      <c r="G362" s="2">
        <f>G363</f>
        <v>617436.8</v>
      </c>
      <c r="H362" s="2">
        <f>H363</f>
        <v>626462.2</v>
      </c>
      <c r="I362" s="2">
        <f>I363</f>
        <v>626462.2</v>
      </c>
    </row>
    <row r="363" spans="1:9" ht="37.5">
      <c r="A363" s="18" t="s">
        <v>590</v>
      </c>
      <c r="B363" s="19">
        <v>208</v>
      </c>
      <c r="C363" s="25" t="s">
        <v>547</v>
      </c>
      <c r="D363" s="25" t="s">
        <v>533</v>
      </c>
      <c r="E363" s="25" t="s">
        <v>81</v>
      </c>
      <c r="F363" s="25">
        <v>600</v>
      </c>
      <c r="G363" s="26">
        <v>617436.8</v>
      </c>
      <c r="H363" s="26">
        <v>626462.2</v>
      </c>
      <c r="I363" s="2">
        <v>626462.2</v>
      </c>
    </row>
    <row r="364" spans="1:9" ht="56.25">
      <c r="A364" s="18" t="s">
        <v>398</v>
      </c>
      <c r="B364" s="19">
        <v>208</v>
      </c>
      <c r="C364" s="25" t="s">
        <v>547</v>
      </c>
      <c r="D364" s="25" t="s">
        <v>533</v>
      </c>
      <c r="E364" s="25" t="s">
        <v>82</v>
      </c>
      <c r="F364" s="25"/>
      <c r="G364" s="2">
        <f>G365</f>
        <v>315498.3</v>
      </c>
      <c r="H364" s="2">
        <f>H365</f>
        <v>295498.3</v>
      </c>
      <c r="I364" s="2">
        <f>I365</f>
        <v>315498.3</v>
      </c>
    </row>
    <row r="365" spans="1:9" ht="37.5">
      <c r="A365" s="18" t="s">
        <v>590</v>
      </c>
      <c r="B365" s="19">
        <v>208</v>
      </c>
      <c r="C365" s="25" t="s">
        <v>547</v>
      </c>
      <c r="D365" s="25" t="s">
        <v>533</v>
      </c>
      <c r="E365" s="25" t="s">
        <v>82</v>
      </c>
      <c r="F365" s="25">
        <v>600</v>
      </c>
      <c r="G365" s="26">
        <v>315498.3</v>
      </c>
      <c r="H365" s="26">
        <v>295498.3</v>
      </c>
      <c r="I365" s="2">
        <v>315498.3</v>
      </c>
    </row>
    <row r="366" spans="1:9" ht="18.75">
      <c r="A366" s="18" t="s">
        <v>616</v>
      </c>
      <c r="B366" s="19">
        <v>208</v>
      </c>
      <c r="C366" s="25" t="s">
        <v>547</v>
      </c>
      <c r="D366" s="25" t="s">
        <v>571</v>
      </c>
      <c r="E366" s="25"/>
      <c r="F366" s="25"/>
      <c r="G366" s="2">
        <f>G367</f>
        <v>1163665.6999999997</v>
      </c>
      <c r="H366" s="2">
        <f>H367</f>
        <v>1123283.0999999999</v>
      </c>
      <c r="I366" s="2">
        <f>I367</f>
        <v>1129123.5999999999</v>
      </c>
    </row>
    <row r="367" spans="1:9" ht="37.5">
      <c r="A367" s="18" t="s">
        <v>399</v>
      </c>
      <c r="B367" s="19">
        <v>208</v>
      </c>
      <c r="C367" s="25" t="s">
        <v>547</v>
      </c>
      <c r="D367" s="25" t="s">
        <v>571</v>
      </c>
      <c r="E367" s="25" t="s">
        <v>22</v>
      </c>
      <c r="F367" s="25"/>
      <c r="G367" s="2">
        <f>G368+G372+G376+G391</f>
        <v>1163665.6999999997</v>
      </c>
      <c r="H367" s="2">
        <f>H368+H372+H376+H391</f>
        <v>1123283.0999999999</v>
      </c>
      <c r="I367" s="2">
        <f>I368+I372+I376+I391</f>
        <v>1129123.5999999999</v>
      </c>
    </row>
    <row r="368" spans="1:9" ht="37.5">
      <c r="A368" s="18" t="s">
        <v>673</v>
      </c>
      <c r="B368" s="19">
        <v>208</v>
      </c>
      <c r="C368" s="25" t="s">
        <v>547</v>
      </c>
      <c r="D368" s="25" t="s">
        <v>571</v>
      </c>
      <c r="E368" s="25" t="s">
        <v>83</v>
      </c>
      <c r="F368" s="25"/>
      <c r="G368" s="2">
        <f>G369</f>
        <v>796.8</v>
      </c>
      <c r="H368" s="2">
        <f>H369</f>
        <v>796.8</v>
      </c>
      <c r="I368" s="2">
        <f>I369</f>
        <v>796.8</v>
      </c>
    </row>
    <row r="369" spans="1:9" ht="18.75">
      <c r="A369" s="23" t="s">
        <v>486</v>
      </c>
      <c r="B369" s="24">
        <v>208</v>
      </c>
      <c r="C369" s="25" t="s">
        <v>547</v>
      </c>
      <c r="D369" s="25" t="s">
        <v>571</v>
      </c>
      <c r="E369" s="25" t="s">
        <v>84</v>
      </c>
      <c r="F369" s="25"/>
      <c r="G369" s="26">
        <f aca="true" t="shared" si="35" ref="G369:I370">G370</f>
        <v>796.8</v>
      </c>
      <c r="H369" s="26">
        <f t="shared" si="35"/>
        <v>796.8</v>
      </c>
      <c r="I369" s="26">
        <f t="shared" si="35"/>
        <v>796.8</v>
      </c>
    </row>
    <row r="370" spans="1:9" ht="56.25">
      <c r="A370" s="23" t="s">
        <v>519</v>
      </c>
      <c r="B370" s="24">
        <v>208</v>
      </c>
      <c r="C370" s="25" t="s">
        <v>547</v>
      </c>
      <c r="D370" s="25" t="s">
        <v>571</v>
      </c>
      <c r="E370" s="25" t="s">
        <v>85</v>
      </c>
      <c r="F370" s="25"/>
      <c r="G370" s="26">
        <f t="shared" si="35"/>
        <v>796.8</v>
      </c>
      <c r="H370" s="26">
        <f t="shared" si="35"/>
        <v>796.8</v>
      </c>
      <c r="I370" s="26">
        <f t="shared" si="35"/>
        <v>796.8</v>
      </c>
    </row>
    <row r="371" spans="1:9" ht="37.5">
      <c r="A371" s="23" t="s">
        <v>590</v>
      </c>
      <c r="B371" s="24">
        <v>208</v>
      </c>
      <c r="C371" s="25" t="s">
        <v>547</v>
      </c>
      <c r="D371" s="25" t="s">
        <v>571</v>
      </c>
      <c r="E371" s="25" t="s">
        <v>85</v>
      </c>
      <c r="F371" s="25" t="s">
        <v>591</v>
      </c>
      <c r="G371" s="26">
        <v>796.8</v>
      </c>
      <c r="H371" s="26">
        <v>796.8</v>
      </c>
      <c r="I371" s="26">
        <v>796.8</v>
      </c>
    </row>
    <row r="372" spans="1:9" ht="37.5">
      <c r="A372" s="18" t="s">
        <v>516</v>
      </c>
      <c r="B372" s="19">
        <v>208</v>
      </c>
      <c r="C372" s="25" t="s">
        <v>400</v>
      </c>
      <c r="D372" s="25" t="s">
        <v>571</v>
      </c>
      <c r="E372" s="25" t="s">
        <v>86</v>
      </c>
      <c r="F372" s="25"/>
      <c r="G372" s="26">
        <f aca="true" t="shared" si="36" ref="G372:I374">G373</f>
        <v>0</v>
      </c>
      <c r="H372" s="26">
        <f t="shared" si="36"/>
        <v>1070.5</v>
      </c>
      <c r="I372" s="26">
        <f t="shared" si="36"/>
        <v>1070.5</v>
      </c>
    </row>
    <row r="373" spans="1:9" ht="37.5">
      <c r="A373" s="18" t="s">
        <v>609</v>
      </c>
      <c r="B373" s="19">
        <v>208</v>
      </c>
      <c r="C373" s="25" t="s">
        <v>400</v>
      </c>
      <c r="D373" s="25" t="s">
        <v>571</v>
      </c>
      <c r="E373" s="25" t="s">
        <v>87</v>
      </c>
      <c r="F373" s="25"/>
      <c r="G373" s="26">
        <f t="shared" si="36"/>
        <v>0</v>
      </c>
      <c r="H373" s="26">
        <f t="shared" si="36"/>
        <v>1070.5</v>
      </c>
      <c r="I373" s="26">
        <f t="shared" si="36"/>
        <v>1070.5</v>
      </c>
    </row>
    <row r="374" spans="1:9" ht="37.5">
      <c r="A374" s="18" t="s">
        <v>447</v>
      </c>
      <c r="B374" s="19">
        <v>208</v>
      </c>
      <c r="C374" s="25" t="s">
        <v>400</v>
      </c>
      <c r="D374" s="25" t="s">
        <v>571</v>
      </c>
      <c r="E374" s="25" t="s">
        <v>88</v>
      </c>
      <c r="F374" s="25"/>
      <c r="G374" s="26">
        <f t="shared" si="36"/>
        <v>0</v>
      </c>
      <c r="H374" s="26">
        <f t="shared" si="36"/>
        <v>1070.5</v>
      </c>
      <c r="I374" s="71">
        <f t="shared" si="36"/>
        <v>1070.5</v>
      </c>
    </row>
    <row r="375" spans="1:9" ht="37.5">
      <c r="A375" s="18" t="s">
        <v>590</v>
      </c>
      <c r="B375" s="19">
        <v>208</v>
      </c>
      <c r="C375" s="25" t="s">
        <v>400</v>
      </c>
      <c r="D375" s="25" t="s">
        <v>571</v>
      </c>
      <c r="E375" s="25" t="s">
        <v>88</v>
      </c>
      <c r="F375" s="25" t="s">
        <v>591</v>
      </c>
      <c r="G375" s="26">
        <v>0</v>
      </c>
      <c r="H375" s="26">
        <v>1070.5</v>
      </c>
      <c r="I375" s="2">
        <v>1070.5</v>
      </c>
    </row>
    <row r="376" spans="1:9" ht="56.25">
      <c r="A376" s="18" t="s">
        <v>401</v>
      </c>
      <c r="B376" s="19">
        <v>208</v>
      </c>
      <c r="C376" s="25" t="s">
        <v>547</v>
      </c>
      <c r="D376" s="25" t="s">
        <v>571</v>
      </c>
      <c r="E376" s="25" t="s">
        <v>72</v>
      </c>
      <c r="F376" s="25"/>
      <c r="G376" s="2">
        <f>G377+G386</f>
        <v>60829.6</v>
      </c>
      <c r="H376" s="2">
        <f>H377+H386</f>
        <v>47544.7</v>
      </c>
      <c r="I376" s="2">
        <f>I377+I386</f>
        <v>47544.7</v>
      </c>
    </row>
    <row r="377" spans="1:9" ht="37.5">
      <c r="A377" s="16" t="s">
        <v>661</v>
      </c>
      <c r="B377" s="19">
        <v>208</v>
      </c>
      <c r="C377" s="25" t="s">
        <v>547</v>
      </c>
      <c r="D377" s="25" t="s">
        <v>571</v>
      </c>
      <c r="E377" s="25" t="s">
        <v>89</v>
      </c>
      <c r="F377" s="25"/>
      <c r="G377" s="2">
        <f>G378+G382+G384+G380</f>
        <v>60152.5</v>
      </c>
      <c r="H377" s="2">
        <f>H378+H382+H384+H380</f>
        <v>46867.6</v>
      </c>
      <c r="I377" s="2">
        <f>I378+I382+I384+I380</f>
        <v>46867.6</v>
      </c>
    </row>
    <row r="378" spans="1:9" ht="56.25">
      <c r="A378" s="101" t="s">
        <v>404</v>
      </c>
      <c r="B378" s="19">
        <v>208</v>
      </c>
      <c r="C378" s="25" t="s">
        <v>547</v>
      </c>
      <c r="D378" s="25" t="s">
        <v>571</v>
      </c>
      <c r="E378" s="25" t="s">
        <v>90</v>
      </c>
      <c r="F378" s="25"/>
      <c r="G378" s="2">
        <f>G379</f>
        <v>13560.9</v>
      </c>
      <c r="H378" s="2">
        <f>H379</f>
        <v>13560.9</v>
      </c>
      <c r="I378" s="2">
        <f>I379</f>
        <v>13560.9</v>
      </c>
    </row>
    <row r="379" spans="1:9" ht="37.5">
      <c r="A379" s="104" t="s">
        <v>590</v>
      </c>
      <c r="B379" s="19">
        <v>208</v>
      </c>
      <c r="C379" s="25" t="s">
        <v>547</v>
      </c>
      <c r="D379" s="25" t="s">
        <v>571</v>
      </c>
      <c r="E379" s="25" t="s">
        <v>90</v>
      </c>
      <c r="F379" s="25" t="s">
        <v>591</v>
      </c>
      <c r="G379" s="2">
        <v>13560.9</v>
      </c>
      <c r="H379" s="2">
        <v>13560.9</v>
      </c>
      <c r="I379" s="2">
        <v>13560.9</v>
      </c>
    </row>
    <row r="380" spans="1:9" ht="56.25">
      <c r="A380" s="16" t="s">
        <v>682</v>
      </c>
      <c r="B380" s="19">
        <v>208</v>
      </c>
      <c r="C380" s="25" t="s">
        <v>547</v>
      </c>
      <c r="D380" s="25" t="s">
        <v>571</v>
      </c>
      <c r="E380" s="25" t="s">
        <v>91</v>
      </c>
      <c r="F380" s="25"/>
      <c r="G380" s="2">
        <f>G381</f>
        <v>16788.9</v>
      </c>
      <c r="H380" s="2">
        <f>H381</f>
        <v>3616.9</v>
      </c>
      <c r="I380" s="2">
        <f>I381</f>
        <v>3616.9</v>
      </c>
    </row>
    <row r="381" spans="1:9" ht="37.5">
      <c r="A381" s="18" t="s">
        <v>590</v>
      </c>
      <c r="B381" s="19">
        <v>208</v>
      </c>
      <c r="C381" s="25" t="s">
        <v>547</v>
      </c>
      <c r="D381" s="25" t="s">
        <v>571</v>
      </c>
      <c r="E381" s="25" t="s">
        <v>91</v>
      </c>
      <c r="F381" s="25" t="s">
        <v>591</v>
      </c>
      <c r="G381" s="2">
        <v>16788.9</v>
      </c>
      <c r="H381" s="2">
        <v>3616.9</v>
      </c>
      <c r="I381" s="2">
        <v>3616.9</v>
      </c>
    </row>
    <row r="382" spans="1:9" ht="56.25">
      <c r="A382" s="16" t="s">
        <v>402</v>
      </c>
      <c r="B382" s="19">
        <v>208</v>
      </c>
      <c r="C382" s="25" t="s">
        <v>547</v>
      </c>
      <c r="D382" s="25" t="s">
        <v>571</v>
      </c>
      <c r="E382" s="25" t="s">
        <v>92</v>
      </c>
      <c r="F382" s="25"/>
      <c r="G382" s="2">
        <f>G383</f>
        <v>18254.8</v>
      </c>
      <c r="H382" s="2">
        <f>H383</f>
        <v>18254.8</v>
      </c>
      <c r="I382" s="2">
        <f>I383</f>
        <v>18254.8</v>
      </c>
    </row>
    <row r="383" spans="1:9" ht="37.5">
      <c r="A383" s="18" t="s">
        <v>590</v>
      </c>
      <c r="B383" s="19">
        <v>208</v>
      </c>
      <c r="C383" s="25" t="s">
        <v>547</v>
      </c>
      <c r="D383" s="25" t="s">
        <v>571</v>
      </c>
      <c r="E383" s="25" t="s">
        <v>92</v>
      </c>
      <c r="F383" s="25" t="s">
        <v>591</v>
      </c>
      <c r="G383" s="2">
        <v>18254.8</v>
      </c>
      <c r="H383" s="2">
        <v>18254.8</v>
      </c>
      <c r="I383" s="2">
        <v>18254.8</v>
      </c>
    </row>
    <row r="384" spans="1:9" ht="75">
      <c r="A384" s="94" t="s">
        <v>670</v>
      </c>
      <c r="B384" s="19">
        <v>208</v>
      </c>
      <c r="C384" s="25" t="s">
        <v>547</v>
      </c>
      <c r="D384" s="25" t="s">
        <v>571</v>
      </c>
      <c r="E384" s="25" t="s">
        <v>93</v>
      </c>
      <c r="F384" s="25"/>
      <c r="G384" s="2">
        <f>G385</f>
        <v>11547.9</v>
      </c>
      <c r="H384" s="2">
        <f>H385</f>
        <v>11435</v>
      </c>
      <c r="I384" s="2">
        <f>I385</f>
        <v>11435</v>
      </c>
    </row>
    <row r="385" spans="1:9" ht="37.5">
      <c r="A385" s="18" t="s">
        <v>590</v>
      </c>
      <c r="B385" s="19">
        <v>208</v>
      </c>
      <c r="C385" s="25" t="s">
        <v>547</v>
      </c>
      <c r="D385" s="25" t="s">
        <v>571</v>
      </c>
      <c r="E385" s="25" t="s">
        <v>93</v>
      </c>
      <c r="F385" s="25" t="s">
        <v>591</v>
      </c>
      <c r="G385" s="2">
        <v>11547.9</v>
      </c>
      <c r="H385" s="2">
        <v>11435</v>
      </c>
      <c r="I385" s="2">
        <v>11435</v>
      </c>
    </row>
    <row r="386" spans="1:9" ht="37.5">
      <c r="A386" s="18" t="s">
        <v>609</v>
      </c>
      <c r="B386" s="19">
        <v>208</v>
      </c>
      <c r="C386" s="25" t="s">
        <v>400</v>
      </c>
      <c r="D386" s="25" t="s">
        <v>571</v>
      </c>
      <c r="E386" s="25" t="s">
        <v>73</v>
      </c>
      <c r="F386" s="25"/>
      <c r="G386" s="2">
        <f>G387+G389</f>
        <v>677.1</v>
      </c>
      <c r="H386" s="2">
        <f>H387+H389</f>
        <v>677.1</v>
      </c>
      <c r="I386" s="2">
        <f>I387+I389</f>
        <v>677.1</v>
      </c>
    </row>
    <row r="387" spans="1:9" ht="37.5">
      <c r="A387" s="18" t="s">
        <v>510</v>
      </c>
      <c r="B387" s="19">
        <v>208</v>
      </c>
      <c r="C387" s="25" t="s">
        <v>400</v>
      </c>
      <c r="D387" s="25" t="s">
        <v>571</v>
      </c>
      <c r="E387" s="25" t="s">
        <v>94</v>
      </c>
      <c r="F387" s="25"/>
      <c r="G387" s="26">
        <f>G388</f>
        <v>623.7</v>
      </c>
      <c r="H387" s="26">
        <f>H388</f>
        <v>623.7</v>
      </c>
      <c r="I387" s="26">
        <f>I388</f>
        <v>623.7</v>
      </c>
    </row>
    <row r="388" spans="1:9" ht="37.5">
      <c r="A388" s="18" t="s">
        <v>590</v>
      </c>
      <c r="B388" s="19">
        <v>208</v>
      </c>
      <c r="C388" s="25" t="s">
        <v>400</v>
      </c>
      <c r="D388" s="25" t="s">
        <v>571</v>
      </c>
      <c r="E388" s="25" t="s">
        <v>94</v>
      </c>
      <c r="F388" s="25" t="s">
        <v>591</v>
      </c>
      <c r="G388" s="26">
        <v>623.7</v>
      </c>
      <c r="H388" s="26">
        <v>623.7</v>
      </c>
      <c r="I388" s="2">
        <v>623.7</v>
      </c>
    </row>
    <row r="389" spans="1:9" ht="37.5">
      <c r="A389" s="18" t="s">
        <v>664</v>
      </c>
      <c r="B389" s="19">
        <v>208</v>
      </c>
      <c r="C389" s="25" t="s">
        <v>547</v>
      </c>
      <c r="D389" s="25" t="s">
        <v>571</v>
      </c>
      <c r="E389" s="25" t="s">
        <v>95</v>
      </c>
      <c r="F389" s="25"/>
      <c r="G389" s="26">
        <f>G390</f>
        <v>53.4</v>
      </c>
      <c r="H389" s="26">
        <f>H390</f>
        <v>53.4</v>
      </c>
      <c r="I389" s="2">
        <f>I390</f>
        <v>53.4</v>
      </c>
    </row>
    <row r="390" spans="1:9" ht="37.5">
      <c r="A390" s="18" t="s">
        <v>590</v>
      </c>
      <c r="B390" s="19">
        <v>208</v>
      </c>
      <c r="C390" s="25" t="s">
        <v>547</v>
      </c>
      <c r="D390" s="25" t="s">
        <v>571</v>
      </c>
      <c r="E390" s="25" t="s">
        <v>95</v>
      </c>
      <c r="F390" s="25" t="s">
        <v>591</v>
      </c>
      <c r="G390" s="26">
        <v>53.4</v>
      </c>
      <c r="H390" s="26">
        <v>53.4</v>
      </c>
      <c r="I390" s="2">
        <v>53.4</v>
      </c>
    </row>
    <row r="391" spans="1:9" ht="37.5">
      <c r="A391" s="18" t="s">
        <v>403</v>
      </c>
      <c r="B391" s="19">
        <v>208</v>
      </c>
      <c r="C391" s="25" t="s">
        <v>547</v>
      </c>
      <c r="D391" s="25" t="s">
        <v>571</v>
      </c>
      <c r="E391" s="25" t="s">
        <v>23</v>
      </c>
      <c r="F391" s="25"/>
      <c r="G391" s="2">
        <f>G392+G401+G404</f>
        <v>1102039.2999999998</v>
      </c>
      <c r="H391" s="2">
        <f>H392+H401+H404</f>
        <v>1073871.0999999999</v>
      </c>
      <c r="I391" s="2">
        <f>I392+I401+I404</f>
        <v>1079711.5999999999</v>
      </c>
    </row>
    <row r="392" spans="1:9" ht="37.5">
      <c r="A392" s="18" t="s">
        <v>610</v>
      </c>
      <c r="B392" s="19">
        <v>208</v>
      </c>
      <c r="C392" s="25" t="s">
        <v>547</v>
      </c>
      <c r="D392" s="25" t="s">
        <v>571</v>
      </c>
      <c r="E392" s="25" t="s">
        <v>96</v>
      </c>
      <c r="F392" s="25"/>
      <c r="G392" s="2">
        <f>G393+G395+G397+G399</f>
        <v>1083794.2999999998</v>
      </c>
      <c r="H392" s="2">
        <f>H393+H395+H397+H399</f>
        <v>1063198.7</v>
      </c>
      <c r="I392" s="2">
        <f>I393+I395+I397+I399</f>
        <v>1079711.5999999999</v>
      </c>
    </row>
    <row r="393" spans="1:9" ht="131.25">
      <c r="A393" s="18" t="s">
        <v>409</v>
      </c>
      <c r="B393" s="19">
        <v>208</v>
      </c>
      <c r="C393" s="25" t="s">
        <v>547</v>
      </c>
      <c r="D393" s="25" t="s">
        <v>571</v>
      </c>
      <c r="E393" s="25" t="s">
        <v>97</v>
      </c>
      <c r="F393" s="25"/>
      <c r="G393" s="26">
        <f>G394</f>
        <v>58983.6</v>
      </c>
      <c r="H393" s="26">
        <f>H394</f>
        <v>58983.6</v>
      </c>
      <c r="I393" s="2">
        <f>I394</f>
        <v>58983.6</v>
      </c>
    </row>
    <row r="394" spans="1:9" ht="37.5">
      <c r="A394" s="18" t="s">
        <v>590</v>
      </c>
      <c r="B394" s="19">
        <v>208</v>
      </c>
      <c r="C394" s="25" t="s">
        <v>547</v>
      </c>
      <c r="D394" s="25" t="s">
        <v>571</v>
      </c>
      <c r="E394" s="25" t="s">
        <v>97</v>
      </c>
      <c r="F394" s="25" t="s">
        <v>591</v>
      </c>
      <c r="G394" s="26">
        <v>58983.6</v>
      </c>
      <c r="H394" s="26">
        <v>58983.6</v>
      </c>
      <c r="I394" s="2">
        <v>58983.6</v>
      </c>
    </row>
    <row r="395" spans="1:9" ht="112.5">
      <c r="A395" s="18" t="s">
        <v>406</v>
      </c>
      <c r="B395" s="19">
        <v>208</v>
      </c>
      <c r="C395" s="25" t="s">
        <v>547</v>
      </c>
      <c r="D395" s="25" t="s">
        <v>571</v>
      </c>
      <c r="E395" s="25" t="s">
        <v>98</v>
      </c>
      <c r="F395" s="25"/>
      <c r="G395" s="2">
        <f>G396</f>
        <v>796266.9</v>
      </c>
      <c r="H395" s="2">
        <f>H396</f>
        <v>796266.9</v>
      </c>
      <c r="I395" s="2">
        <f>I396</f>
        <v>796266.9</v>
      </c>
    </row>
    <row r="396" spans="1:9" ht="37.5">
      <c r="A396" s="18" t="s">
        <v>590</v>
      </c>
      <c r="B396" s="19">
        <v>208</v>
      </c>
      <c r="C396" s="25" t="s">
        <v>547</v>
      </c>
      <c r="D396" s="25" t="s">
        <v>571</v>
      </c>
      <c r="E396" s="25" t="s">
        <v>98</v>
      </c>
      <c r="F396" s="25">
        <v>600</v>
      </c>
      <c r="G396" s="26">
        <v>796266.9</v>
      </c>
      <c r="H396" s="26">
        <v>796266.9</v>
      </c>
      <c r="I396" s="2">
        <v>796266.9</v>
      </c>
    </row>
    <row r="397" spans="1:9" ht="56.25">
      <c r="A397" s="18" t="s">
        <v>404</v>
      </c>
      <c r="B397" s="19">
        <v>208</v>
      </c>
      <c r="C397" s="25" t="s">
        <v>547</v>
      </c>
      <c r="D397" s="25" t="s">
        <v>571</v>
      </c>
      <c r="E397" s="25" t="s">
        <v>99</v>
      </c>
      <c r="F397" s="25"/>
      <c r="G397" s="2">
        <f>G398</f>
        <v>212492.9</v>
      </c>
      <c r="H397" s="2">
        <f>H398</f>
        <v>191897.3</v>
      </c>
      <c r="I397" s="2">
        <f>I398</f>
        <v>208410.2</v>
      </c>
    </row>
    <row r="398" spans="1:9" ht="37.5">
      <c r="A398" s="18" t="s">
        <v>590</v>
      </c>
      <c r="B398" s="19">
        <v>208</v>
      </c>
      <c r="C398" s="25" t="s">
        <v>547</v>
      </c>
      <c r="D398" s="25" t="s">
        <v>571</v>
      </c>
      <c r="E398" s="25" t="s">
        <v>99</v>
      </c>
      <c r="F398" s="25">
        <v>600</v>
      </c>
      <c r="G398" s="26">
        <v>212492.9</v>
      </c>
      <c r="H398" s="26">
        <v>191897.3</v>
      </c>
      <c r="I398" s="2">
        <v>208410.2</v>
      </c>
    </row>
    <row r="399" spans="1:9" ht="56.25">
      <c r="A399" s="18" t="s">
        <v>407</v>
      </c>
      <c r="B399" s="19">
        <v>208</v>
      </c>
      <c r="C399" s="25" t="s">
        <v>547</v>
      </c>
      <c r="D399" s="25" t="s">
        <v>571</v>
      </c>
      <c r="E399" s="25" t="s">
        <v>100</v>
      </c>
      <c r="F399" s="25"/>
      <c r="G399" s="26">
        <f>G400</f>
        <v>16050.9</v>
      </c>
      <c r="H399" s="26">
        <f>H400</f>
        <v>16050.9</v>
      </c>
      <c r="I399" s="2">
        <f>I400</f>
        <v>16050.9</v>
      </c>
    </row>
    <row r="400" spans="1:9" ht="37.5">
      <c r="A400" s="18" t="s">
        <v>590</v>
      </c>
      <c r="B400" s="19">
        <v>208</v>
      </c>
      <c r="C400" s="25" t="s">
        <v>547</v>
      </c>
      <c r="D400" s="25" t="s">
        <v>571</v>
      </c>
      <c r="E400" s="25" t="s">
        <v>100</v>
      </c>
      <c r="F400" s="25" t="s">
        <v>591</v>
      </c>
      <c r="G400" s="26">
        <v>16050.9</v>
      </c>
      <c r="H400" s="26">
        <v>16050.9</v>
      </c>
      <c r="I400" s="2">
        <v>16050.9</v>
      </c>
    </row>
    <row r="401" spans="1:9" ht="18.75">
      <c r="A401" s="23" t="s">
        <v>486</v>
      </c>
      <c r="B401" s="24">
        <v>208</v>
      </c>
      <c r="C401" s="25" t="s">
        <v>547</v>
      </c>
      <c r="D401" s="25" t="s">
        <v>571</v>
      </c>
      <c r="E401" s="25" t="s">
        <v>101</v>
      </c>
      <c r="F401" s="25"/>
      <c r="G401" s="2">
        <f aca="true" t="shared" si="37" ref="G401:I402">G402</f>
        <v>0</v>
      </c>
      <c r="H401" s="2">
        <f t="shared" si="37"/>
        <v>1007.2</v>
      </c>
      <c r="I401" s="2">
        <f t="shared" si="37"/>
        <v>0</v>
      </c>
    </row>
    <row r="402" spans="1:9" ht="112.5">
      <c r="A402" s="18" t="s">
        <v>437</v>
      </c>
      <c r="B402" s="24">
        <v>208</v>
      </c>
      <c r="C402" s="25" t="s">
        <v>547</v>
      </c>
      <c r="D402" s="25" t="s">
        <v>571</v>
      </c>
      <c r="E402" s="25" t="s">
        <v>102</v>
      </c>
      <c r="F402" s="25"/>
      <c r="G402" s="2">
        <f t="shared" si="37"/>
        <v>0</v>
      </c>
      <c r="H402" s="2">
        <f t="shared" si="37"/>
        <v>1007.2</v>
      </c>
      <c r="I402" s="2">
        <f t="shared" si="37"/>
        <v>0</v>
      </c>
    </row>
    <row r="403" spans="1:9" ht="37.5">
      <c r="A403" s="18" t="s">
        <v>590</v>
      </c>
      <c r="B403" s="24">
        <v>208</v>
      </c>
      <c r="C403" s="25" t="s">
        <v>547</v>
      </c>
      <c r="D403" s="25" t="s">
        <v>571</v>
      </c>
      <c r="E403" s="25" t="s">
        <v>102</v>
      </c>
      <c r="F403" s="25" t="s">
        <v>591</v>
      </c>
      <c r="G403" s="2">
        <v>0</v>
      </c>
      <c r="H403" s="2">
        <v>1007.2</v>
      </c>
      <c r="I403" s="2">
        <v>0</v>
      </c>
    </row>
    <row r="404" spans="1:9" ht="18.75">
      <c r="A404" s="18" t="s">
        <v>485</v>
      </c>
      <c r="B404" s="24">
        <v>208</v>
      </c>
      <c r="C404" s="25" t="s">
        <v>547</v>
      </c>
      <c r="D404" s="25" t="s">
        <v>571</v>
      </c>
      <c r="E404" s="25" t="s">
        <v>103</v>
      </c>
      <c r="F404" s="25"/>
      <c r="G404" s="2">
        <f aca="true" t="shared" si="38" ref="G404:I405">G405</f>
        <v>18245</v>
      </c>
      <c r="H404" s="2">
        <f t="shared" si="38"/>
        <v>9665.2</v>
      </c>
      <c r="I404" s="2">
        <f t="shared" si="38"/>
        <v>0</v>
      </c>
    </row>
    <row r="405" spans="1:9" ht="37.5">
      <c r="A405" s="23" t="s">
        <v>671</v>
      </c>
      <c r="B405" s="24">
        <v>208</v>
      </c>
      <c r="C405" s="25" t="s">
        <v>547</v>
      </c>
      <c r="D405" s="25" t="s">
        <v>571</v>
      </c>
      <c r="E405" s="25" t="s">
        <v>104</v>
      </c>
      <c r="F405" s="25"/>
      <c r="G405" s="2">
        <f t="shared" si="38"/>
        <v>18245</v>
      </c>
      <c r="H405" s="2">
        <f t="shared" si="38"/>
        <v>9665.2</v>
      </c>
      <c r="I405" s="2">
        <f t="shared" si="38"/>
        <v>0</v>
      </c>
    </row>
    <row r="406" spans="1:9" ht="37.5">
      <c r="A406" s="23" t="s">
        <v>590</v>
      </c>
      <c r="B406" s="24">
        <v>208</v>
      </c>
      <c r="C406" s="25" t="s">
        <v>547</v>
      </c>
      <c r="D406" s="25" t="s">
        <v>571</v>
      </c>
      <c r="E406" s="25" t="s">
        <v>104</v>
      </c>
      <c r="F406" s="25" t="s">
        <v>591</v>
      </c>
      <c r="G406" s="2">
        <v>18245</v>
      </c>
      <c r="H406" s="2">
        <v>9665.2</v>
      </c>
      <c r="I406" s="2">
        <v>0</v>
      </c>
    </row>
    <row r="407" spans="1:9" ht="18.75">
      <c r="A407" s="18" t="s">
        <v>487</v>
      </c>
      <c r="B407" s="19">
        <v>208</v>
      </c>
      <c r="C407" s="25" t="s">
        <v>547</v>
      </c>
      <c r="D407" s="25" t="s">
        <v>534</v>
      </c>
      <c r="E407" s="25"/>
      <c r="F407" s="25"/>
      <c r="G407" s="26">
        <f>G408</f>
        <v>78796.59999999999</v>
      </c>
      <c r="H407" s="26">
        <f>H408</f>
        <v>78796.59999999999</v>
      </c>
      <c r="I407" s="26">
        <f>I408</f>
        <v>78796.59999999999</v>
      </c>
    </row>
    <row r="408" spans="1:9" ht="37.5">
      <c r="A408" s="18" t="s">
        <v>399</v>
      </c>
      <c r="B408" s="19">
        <v>208</v>
      </c>
      <c r="C408" s="25" t="s">
        <v>547</v>
      </c>
      <c r="D408" s="25" t="s">
        <v>534</v>
      </c>
      <c r="E408" s="25" t="s">
        <v>22</v>
      </c>
      <c r="F408" s="25"/>
      <c r="G408" s="26">
        <f>G409+G413</f>
        <v>78796.59999999999</v>
      </c>
      <c r="H408" s="26">
        <f>H409+H413</f>
        <v>78796.59999999999</v>
      </c>
      <c r="I408" s="26">
        <f>I409+I413</f>
        <v>78796.59999999999</v>
      </c>
    </row>
    <row r="409" spans="1:9" ht="56.25">
      <c r="A409" s="18" t="s">
        <v>401</v>
      </c>
      <c r="B409" s="19">
        <v>208</v>
      </c>
      <c r="C409" s="25" t="s">
        <v>547</v>
      </c>
      <c r="D409" s="25" t="s">
        <v>534</v>
      </c>
      <c r="E409" s="25" t="s">
        <v>72</v>
      </c>
      <c r="F409" s="25"/>
      <c r="G409" s="26">
        <f aca="true" t="shared" si="39" ref="G409:I410">G410</f>
        <v>63.7</v>
      </c>
      <c r="H409" s="26">
        <f t="shared" si="39"/>
        <v>63.7</v>
      </c>
      <c r="I409" s="26">
        <f t="shared" si="39"/>
        <v>63.7</v>
      </c>
    </row>
    <row r="410" spans="1:9" ht="37.5">
      <c r="A410" s="18" t="s">
        <v>609</v>
      </c>
      <c r="B410" s="19">
        <v>208</v>
      </c>
      <c r="C410" s="25" t="s">
        <v>400</v>
      </c>
      <c r="D410" s="25" t="s">
        <v>534</v>
      </c>
      <c r="E410" s="25" t="s">
        <v>73</v>
      </c>
      <c r="F410" s="25"/>
      <c r="G410" s="26">
        <f>G411</f>
        <v>63.7</v>
      </c>
      <c r="H410" s="26">
        <f t="shared" si="39"/>
        <v>63.7</v>
      </c>
      <c r="I410" s="26">
        <f t="shared" si="39"/>
        <v>63.7</v>
      </c>
    </row>
    <row r="411" spans="1:9" ht="37.5">
      <c r="A411" s="18" t="s">
        <v>663</v>
      </c>
      <c r="B411" s="24">
        <v>208</v>
      </c>
      <c r="C411" s="25" t="s">
        <v>400</v>
      </c>
      <c r="D411" s="25" t="s">
        <v>534</v>
      </c>
      <c r="E411" s="25" t="s">
        <v>105</v>
      </c>
      <c r="F411" s="25"/>
      <c r="G411" s="26">
        <f>G412</f>
        <v>63.7</v>
      </c>
      <c r="H411" s="26">
        <f>H412</f>
        <v>63.7</v>
      </c>
      <c r="I411" s="26">
        <f>I412</f>
        <v>63.7</v>
      </c>
    </row>
    <row r="412" spans="1:9" ht="37.5">
      <c r="A412" s="23" t="s">
        <v>590</v>
      </c>
      <c r="B412" s="24">
        <v>208</v>
      </c>
      <c r="C412" s="25" t="s">
        <v>400</v>
      </c>
      <c r="D412" s="25" t="s">
        <v>534</v>
      </c>
      <c r="E412" s="25" t="s">
        <v>105</v>
      </c>
      <c r="F412" s="25" t="s">
        <v>591</v>
      </c>
      <c r="G412" s="26">
        <v>63.7</v>
      </c>
      <c r="H412" s="29">
        <v>63.7</v>
      </c>
      <c r="I412" s="32">
        <v>63.7</v>
      </c>
    </row>
    <row r="413" spans="1:9" ht="37.5">
      <c r="A413" s="18" t="s">
        <v>403</v>
      </c>
      <c r="B413" s="19">
        <v>208</v>
      </c>
      <c r="C413" s="25" t="s">
        <v>547</v>
      </c>
      <c r="D413" s="25" t="s">
        <v>534</v>
      </c>
      <c r="E413" s="25" t="s">
        <v>23</v>
      </c>
      <c r="F413" s="25"/>
      <c r="G413" s="26">
        <f>G414</f>
        <v>78732.9</v>
      </c>
      <c r="H413" s="26">
        <f>H414</f>
        <v>78732.9</v>
      </c>
      <c r="I413" s="26">
        <f>I414</f>
        <v>78732.9</v>
      </c>
    </row>
    <row r="414" spans="1:9" ht="37.5">
      <c r="A414" s="18" t="s">
        <v>610</v>
      </c>
      <c r="B414" s="19">
        <v>208</v>
      </c>
      <c r="C414" s="25" t="s">
        <v>547</v>
      </c>
      <c r="D414" s="25" t="s">
        <v>534</v>
      </c>
      <c r="E414" s="25" t="s">
        <v>96</v>
      </c>
      <c r="F414" s="25"/>
      <c r="G414" s="26">
        <f aca="true" t="shared" si="40" ref="G414:I415">G415</f>
        <v>78732.9</v>
      </c>
      <c r="H414" s="26">
        <f t="shared" si="40"/>
        <v>78732.9</v>
      </c>
      <c r="I414" s="26">
        <f t="shared" si="40"/>
        <v>78732.9</v>
      </c>
    </row>
    <row r="415" spans="1:9" ht="56.25">
      <c r="A415" s="18" t="s">
        <v>405</v>
      </c>
      <c r="B415" s="19">
        <v>208</v>
      </c>
      <c r="C415" s="25" t="s">
        <v>547</v>
      </c>
      <c r="D415" s="25" t="s">
        <v>534</v>
      </c>
      <c r="E415" s="25" t="s">
        <v>106</v>
      </c>
      <c r="F415" s="25"/>
      <c r="G415" s="2">
        <f t="shared" si="40"/>
        <v>78732.9</v>
      </c>
      <c r="H415" s="2">
        <f t="shared" si="40"/>
        <v>78732.9</v>
      </c>
      <c r="I415" s="2">
        <f t="shared" si="40"/>
        <v>78732.9</v>
      </c>
    </row>
    <row r="416" spans="1:9" ht="37.5">
      <c r="A416" s="18" t="s">
        <v>590</v>
      </c>
      <c r="B416" s="19">
        <v>208</v>
      </c>
      <c r="C416" s="25" t="s">
        <v>547</v>
      </c>
      <c r="D416" s="25" t="s">
        <v>534</v>
      </c>
      <c r="E416" s="25" t="s">
        <v>106</v>
      </c>
      <c r="F416" s="25">
        <v>600</v>
      </c>
      <c r="G416" s="26">
        <v>78732.9</v>
      </c>
      <c r="H416" s="26">
        <v>78732.9</v>
      </c>
      <c r="I416" s="2">
        <v>78732.9</v>
      </c>
    </row>
    <row r="417" spans="1:9" ht="37.5">
      <c r="A417" s="18" t="s">
        <v>550</v>
      </c>
      <c r="B417" s="19">
        <v>208</v>
      </c>
      <c r="C417" s="25" t="s">
        <v>547</v>
      </c>
      <c r="D417" s="25" t="s">
        <v>548</v>
      </c>
      <c r="E417" s="25"/>
      <c r="F417" s="25"/>
      <c r="G417" s="2">
        <f aca="true" t="shared" si="41" ref="G417:H419">G418</f>
        <v>20</v>
      </c>
      <c r="H417" s="2">
        <f t="shared" si="41"/>
        <v>20</v>
      </c>
      <c r="I417" s="2">
        <f>I418</f>
        <v>20</v>
      </c>
    </row>
    <row r="418" spans="1:9" ht="37.5">
      <c r="A418" s="18" t="s">
        <v>410</v>
      </c>
      <c r="B418" s="19">
        <v>208</v>
      </c>
      <c r="C418" s="25" t="s">
        <v>547</v>
      </c>
      <c r="D418" s="25" t="s">
        <v>548</v>
      </c>
      <c r="E418" s="25" t="s">
        <v>42</v>
      </c>
      <c r="F418" s="25"/>
      <c r="G418" s="2">
        <f t="shared" si="41"/>
        <v>20</v>
      </c>
      <c r="H418" s="2">
        <f t="shared" si="41"/>
        <v>20</v>
      </c>
      <c r="I418" s="2">
        <f>I419</f>
        <v>20</v>
      </c>
    </row>
    <row r="419" spans="1:9" ht="18.75">
      <c r="A419" s="18" t="s">
        <v>531</v>
      </c>
      <c r="B419" s="19">
        <v>208</v>
      </c>
      <c r="C419" s="25" t="s">
        <v>547</v>
      </c>
      <c r="D419" s="25" t="s">
        <v>548</v>
      </c>
      <c r="E419" s="25" t="s">
        <v>43</v>
      </c>
      <c r="F419" s="25"/>
      <c r="G419" s="2">
        <f t="shared" si="41"/>
        <v>20</v>
      </c>
      <c r="H419" s="2">
        <f t="shared" si="41"/>
        <v>20</v>
      </c>
      <c r="I419" s="2">
        <f>I420</f>
        <v>20</v>
      </c>
    </row>
    <row r="420" spans="1:9" ht="37.5">
      <c r="A420" s="18" t="s">
        <v>408</v>
      </c>
      <c r="B420" s="19">
        <v>208</v>
      </c>
      <c r="C420" s="25" t="s">
        <v>547</v>
      </c>
      <c r="D420" s="25" t="s">
        <v>548</v>
      </c>
      <c r="E420" s="25" t="s">
        <v>43</v>
      </c>
      <c r="F420" s="25">
        <v>200</v>
      </c>
      <c r="G420" s="26">
        <v>20</v>
      </c>
      <c r="H420" s="26">
        <v>20</v>
      </c>
      <c r="I420" s="2">
        <v>20</v>
      </c>
    </row>
    <row r="421" spans="1:9" ht="18.75">
      <c r="A421" s="18" t="s">
        <v>515</v>
      </c>
      <c r="B421" s="19">
        <v>208</v>
      </c>
      <c r="C421" s="25" t="s">
        <v>547</v>
      </c>
      <c r="D421" s="25" t="s">
        <v>547</v>
      </c>
      <c r="E421" s="25"/>
      <c r="F421" s="25"/>
      <c r="G421" s="26">
        <f>G422+G427</f>
        <v>16943.8</v>
      </c>
      <c r="H421" s="26">
        <f>H422+H427</f>
        <v>16943.8</v>
      </c>
      <c r="I421" s="26">
        <f>I422+I427</f>
        <v>16943.8</v>
      </c>
    </row>
    <row r="422" spans="1:9" ht="37.5">
      <c r="A422" s="18" t="s">
        <v>399</v>
      </c>
      <c r="B422" s="19">
        <v>208</v>
      </c>
      <c r="C422" s="25" t="s">
        <v>547</v>
      </c>
      <c r="D422" s="25" t="s">
        <v>547</v>
      </c>
      <c r="E422" s="25" t="s">
        <v>22</v>
      </c>
      <c r="F422" s="25"/>
      <c r="G422" s="2">
        <f aca="true" t="shared" si="42" ref="G422:I423">G423</f>
        <v>16785.8</v>
      </c>
      <c r="H422" s="2">
        <f t="shared" si="42"/>
        <v>16785.8</v>
      </c>
      <c r="I422" s="2">
        <f t="shared" si="42"/>
        <v>16785.8</v>
      </c>
    </row>
    <row r="423" spans="1:9" ht="56.25">
      <c r="A423" s="18" t="s">
        <v>401</v>
      </c>
      <c r="B423" s="19">
        <v>208</v>
      </c>
      <c r="C423" s="25" t="s">
        <v>547</v>
      </c>
      <c r="D423" s="25" t="s">
        <v>547</v>
      </c>
      <c r="E423" s="25" t="s">
        <v>72</v>
      </c>
      <c r="F423" s="25"/>
      <c r="G423" s="2">
        <f t="shared" si="42"/>
        <v>16785.8</v>
      </c>
      <c r="H423" s="2">
        <f t="shared" si="42"/>
        <v>16785.8</v>
      </c>
      <c r="I423" s="2">
        <f t="shared" si="42"/>
        <v>16785.8</v>
      </c>
    </row>
    <row r="424" spans="1:9" ht="18.75">
      <c r="A424" s="18" t="s">
        <v>644</v>
      </c>
      <c r="B424" s="19">
        <v>208</v>
      </c>
      <c r="C424" s="25" t="s">
        <v>547</v>
      </c>
      <c r="D424" s="25" t="s">
        <v>547</v>
      </c>
      <c r="E424" s="25" t="s">
        <v>107</v>
      </c>
      <c r="F424" s="25"/>
      <c r="G424" s="26">
        <f aca="true" t="shared" si="43" ref="G424:I425">G425</f>
        <v>16785.8</v>
      </c>
      <c r="H424" s="26">
        <f t="shared" si="43"/>
        <v>16785.8</v>
      </c>
      <c r="I424" s="98">
        <f t="shared" si="43"/>
        <v>16785.8</v>
      </c>
    </row>
    <row r="425" spans="1:9" ht="18.75">
      <c r="A425" s="97" t="s">
        <v>676</v>
      </c>
      <c r="B425" s="19">
        <v>208</v>
      </c>
      <c r="C425" s="25" t="s">
        <v>547</v>
      </c>
      <c r="D425" s="25" t="s">
        <v>547</v>
      </c>
      <c r="E425" s="25" t="s">
        <v>108</v>
      </c>
      <c r="F425" s="25"/>
      <c r="G425" s="26">
        <f t="shared" si="43"/>
        <v>16785.8</v>
      </c>
      <c r="H425" s="26">
        <f t="shared" si="43"/>
        <v>16785.8</v>
      </c>
      <c r="I425" s="98">
        <f t="shared" si="43"/>
        <v>16785.8</v>
      </c>
    </row>
    <row r="426" spans="1:9" ht="37.5">
      <c r="A426" s="18" t="s">
        <v>408</v>
      </c>
      <c r="B426" s="19">
        <v>208</v>
      </c>
      <c r="C426" s="25" t="s">
        <v>547</v>
      </c>
      <c r="D426" s="25" t="s">
        <v>547</v>
      </c>
      <c r="E426" s="25" t="s">
        <v>108</v>
      </c>
      <c r="F426" s="25" t="s">
        <v>538</v>
      </c>
      <c r="G426" s="26">
        <v>16785.8</v>
      </c>
      <c r="H426" s="26">
        <v>16785.8</v>
      </c>
      <c r="I426" s="2">
        <v>16785.8</v>
      </c>
    </row>
    <row r="427" spans="1:12" ht="56.25">
      <c r="A427" s="27" t="s">
        <v>475</v>
      </c>
      <c r="B427" s="19">
        <v>208</v>
      </c>
      <c r="C427" s="25" t="s">
        <v>547</v>
      </c>
      <c r="D427" s="25" t="s">
        <v>547</v>
      </c>
      <c r="E427" s="25" t="s">
        <v>109</v>
      </c>
      <c r="F427" s="25"/>
      <c r="G427" s="26">
        <f aca="true" t="shared" si="44" ref="G427:I429">G428</f>
        <v>158</v>
      </c>
      <c r="H427" s="26">
        <f t="shared" si="44"/>
        <v>158</v>
      </c>
      <c r="I427" s="26">
        <f t="shared" si="44"/>
        <v>158</v>
      </c>
      <c r="J427" s="74"/>
      <c r="K427" s="74"/>
      <c r="L427" s="74"/>
    </row>
    <row r="428" spans="1:9" ht="56.25">
      <c r="A428" s="18" t="s">
        <v>461</v>
      </c>
      <c r="B428" s="19">
        <v>208</v>
      </c>
      <c r="C428" s="25" t="s">
        <v>547</v>
      </c>
      <c r="D428" s="25" t="s">
        <v>547</v>
      </c>
      <c r="E428" s="25" t="s">
        <v>110</v>
      </c>
      <c r="F428" s="25"/>
      <c r="G428" s="26">
        <f t="shared" si="44"/>
        <v>158</v>
      </c>
      <c r="H428" s="26">
        <f t="shared" si="44"/>
        <v>158</v>
      </c>
      <c r="I428" s="26">
        <f t="shared" si="44"/>
        <v>158</v>
      </c>
    </row>
    <row r="429" spans="1:9" ht="93.75">
      <c r="A429" s="18" t="s">
        <v>652</v>
      </c>
      <c r="B429" s="19">
        <v>208</v>
      </c>
      <c r="C429" s="25" t="s">
        <v>547</v>
      </c>
      <c r="D429" s="25" t="s">
        <v>547</v>
      </c>
      <c r="E429" s="25" t="s">
        <v>111</v>
      </c>
      <c r="F429" s="25"/>
      <c r="G429" s="26">
        <f t="shared" si="44"/>
        <v>158</v>
      </c>
      <c r="H429" s="26">
        <f t="shared" si="44"/>
        <v>158</v>
      </c>
      <c r="I429" s="26">
        <f t="shared" si="44"/>
        <v>158</v>
      </c>
    </row>
    <row r="430" spans="1:9" ht="18.75">
      <c r="A430" s="18" t="s">
        <v>537</v>
      </c>
      <c r="B430" s="19">
        <v>208</v>
      </c>
      <c r="C430" s="25" t="s">
        <v>547</v>
      </c>
      <c r="D430" s="25" t="s">
        <v>547</v>
      </c>
      <c r="E430" s="25" t="s">
        <v>111</v>
      </c>
      <c r="F430" s="25" t="s">
        <v>539</v>
      </c>
      <c r="G430" s="26">
        <v>158</v>
      </c>
      <c r="H430" s="26">
        <v>158</v>
      </c>
      <c r="I430" s="2">
        <v>158</v>
      </c>
    </row>
    <row r="431" spans="1:9" ht="18.75">
      <c r="A431" s="18" t="s">
        <v>582</v>
      </c>
      <c r="B431" s="19">
        <v>208</v>
      </c>
      <c r="C431" s="25" t="s">
        <v>547</v>
      </c>
      <c r="D431" s="25" t="s">
        <v>583</v>
      </c>
      <c r="E431" s="25"/>
      <c r="F431" s="25"/>
      <c r="G431" s="26">
        <f>G432+G461+G464+G467+G471</f>
        <v>72286.4</v>
      </c>
      <c r="H431" s="26">
        <f>H432+H461+H464+H467+H471</f>
        <v>70486.4</v>
      </c>
      <c r="I431" s="26">
        <f>I432+I461+I464+I467+I471</f>
        <v>70486.4</v>
      </c>
    </row>
    <row r="432" spans="1:9" ht="37.5">
      <c r="A432" s="23" t="s">
        <v>399</v>
      </c>
      <c r="B432" s="24">
        <v>208</v>
      </c>
      <c r="C432" s="25" t="s">
        <v>547</v>
      </c>
      <c r="D432" s="25" t="s">
        <v>583</v>
      </c>
      <c r="E432" s="25" t="s">
        <v>22</v>
      </c>
      <c r="F432" s="25"/>
      <c r="G432" s="26">
        <f>G433+G436+G439+G442+G453</f>
        <v>70295.4</v>
      </c>
      <c r="H432" s="26">
        <f>H433+H436+H439+H442+H453</f>
        <v>70295.4</v>
      </c>
      <c r="I432" s="26">
        <f>I433+I436+I439+I442+I453</f>
        <v>70295.4</v>
      </c>
    </row>
    <row r="433" spans="1:9" ht="37.5">
      <c r="A433" s="94" t="s">
        <v>669</v>
      </c>
      <c r="B433" s="19">
        <v>208</v>
      </c>
      <c r="C433" s="25" t="s">
        <v>547</v>
      </c>
      <c r="D433" s="25" t="s">
        <v>583</v>
      </c>
      <c r="E433" s="25" t="s">
        <v>112</v>
      </c>
      <c r="F433" s="96"/>
      <c r="G433" s="2">
        <f aca="true" t="shared" si="45" ref="G433:I434">G434</f>
        <v>1500</v>
      </c>
      <c r="H433" s="2">
        <f t="shared" si="45"/>
        <v>1500</v>
      </c>
      <c r="I433" s="2">
        <f t="shared" si="45"/>
        <v>1500</v>
      </c>
    </row>
    <row r="434" spans="1:9" ht="18.75">
      <c r="A434" s="18" t="s">
        <v>644</v>
      </c>
      <c r="B434" s="19">
        <v>208</v>
      </c>
      <c r="C434" s="25" t="s">
        <v>547</v>
      </c>
      <c r="D434" s="25" t="s">
        <v>583</v>
      </c>
      <c r="E434" s="25" t="s">
        <v>31</v>
      </c>
      <c r="F434" s="96"/>
      <c r="G434" s="2">
        <f t="shared" si="45"/>
        <v>1500</v>
      </c>
      <c r="H434" s="2">
        <f t="shared" si="45"/>
        <v>1500</v>
      </c>
      <c r="I434" s="2">
        <f t="shared" si="45"/>
        <v>1500</v>
      </c>
    </row>
    <row r="435" spans="1:9" ht="37.5">
      <c r="A435" s="130" t="s">
        <v>408</v>
      </c>
      <c r="B435" s="19">
        <v>208</v>
      </c>
      <c r="C435" s="25" t="s">
        <v>547</v>
      </c>
      <c r="D435" s="25" t="s">
        <v>583</v>
      </c>
      <c r="E435" s="25" t="s">
        <v>31</v>
      </c>
      <c r="F435" s="99" t="s">
        <v>538</v>
      </c>
      <c r="G435" s="2">
        <v>1500</v>
      </c>
      <c r="H435" s="2">
        <v>1500</v>
      </c>
      <c r="I435" s="2">
        <v>1500</v>
      </c>
    </row>
    <row r="436" spans="1:9" ht="37.5">
      <c r="A436" s="18" t="s">
        <v>516</v>
      </c>
      <c r="B436" s="19">
        <v>208</v>
      </c>
      <c r="C436" s="25" t="s">
        <v>547</v>
      </c>
      <c r="D436" s="25" t="s">
        <v>583</v>
      </c>
      <c r="E436" s="25" t="s">
        <v>86</v>
      </c>
      <c r="F436" s="99"/>
      <c r="G436" s="2">
        <f aca="true" t="shared" si="46" ref="G436:I437">G437</f>
        <v>6809.6</v>
      </c>
      <c r="H436" s="2">
        <f t="shared" si="46"/>
        <v>6809.6</v>
      </c>
      <c r="I436" s="2">
        <f t="shared" si="46"/>
        <v>6809.6</v>
      </c>
    </row>
    <row r="437" spans="1:9" ht="18.75">
      <c r="A437" s="18" t="s">
        <v>644</v>
      </c>
      <c r="B437" s="19">
        <v>208</v>
      </c>
      <c r="C437" s="25" t="s">
        <v>547</v>
      </c>
      <c r="D437" s="25" t="s">
        <v>583</v>
      </c>
      <c r="E437" s="25" t="s">
        <v>41</v>
      </c>
      <c r="F437" s="99"/>
      <c r="G437" s="2">
        <f t="shared" si="46"/>
        <v>6809.6</v>
      </c>
      <c r="H437" s="2">
        <f t="shared" si="46"/>
        <v>6809.6</v>
      </c>
      <c r="I437" s="2">
        <f t="shared" si="46"/>
        <v>6809.6</v>
      </c>
    </row>
    <row r="438" spans="1:9" ht="37.5">
      <c r="A438" s="130" t="s">
        <v>408</v>
      </c>
      <c r="B438" s="19">
        <v>208</v>
      </c>
      <c r="C438" s="25" t="s">
        <v>547</v>
      </c>
      <c r="D438" s="25" t="s">
        <v>583</v>
      </c>
      <c r="E438" s="25" t="s">
        <v>41</v>
      </c>
      <c r="F438" s="99" t="s">
        <v>538</v>
      </c>
      <c r="G438" s="2">
        <v>6809.6</v>
      </c>
      <c r="H438" s="2">
        <v>6809.6</v>
      </c>
      <c r="I438" s="2">
        <v>6809.6</v>
      </c>
    </row>
    <row r="439" spans="1:9" ht="37.5">
      <c r="A439" s="16" t="s">
        <v>592</v>
      </c>
      <c r="B439" s="19">
        <v>208</v>
      </c>
      <c r="C439" s="25" t="s">
        <v>547</v>
      </c>
      <c r="D439" s="25" t="s">
        <v>583</v>
      </c>
      <c r="E439" s="17" t="s">
        <v>113</v>
      </c>
      <c r="F439" s="25"/>
      <c r="G439" s="2">
        <f aca="true" t="shared" si="47" ref="G439:I440">G440</f>
        <v>300</v>
      </c>
      <c r="H439" s="2">
        <f t="shared" si="47"/>
        <v>300</v>
      </c>
      <c r="I439" s="2">
        <f t="shared" si="47"/>
        <v>300</v>
      </c>
    </row>
    <row r="440" spans="1:9" ht="18.75">
      <c r="A440" s="23" t="s">
        <v>644</v>
      </c>
      <c r="B440" s="19">
        <v>208</v>
      </c>
      <c r="C440" s="25" t="s">
        <v>547</v>
      </c>
      <c r="D440" s="25" t="s">
        <v>583</v>
      </c>
      <c r="E440" s="17" t="s">
        <v>114</v>
      </c>
      <c r="F440" s="25"/>
      <c r="G440" s="2">
        <f t="shared" si="47"/>
        <v>300</v>
      </c>
      <c r="H440" s="2">
        <f t="shared" si="47"/>
        <v>300</v>
      </c>
      <c r="I440" s="2">
        <f t="shared" si="47"/>
        <v>300</v>
      </c>
    </row>
    <row r="441" spans="1:9" ht="37.5">
      <c r="A441" s="16" t="s">
        <v>408</v>
      </c>
      <c r="B441" s="19">
        <v>208</v>
      </c>
      <c r="C441" s="25" t="s">
        <v>547</v>
      </c>
      <c r="D441" s="25" t="s">
        <v>583</v>
      </c>
      <c r="E441" s="17" t="s">
        <v>114</v>
      </c>
      <c r="F441" s="25" t="s">
        <v>538</v>
      </c>
      <c r="G441" s="29">
        <v>300</v>
      </c>
      <c r="H441" s="29">
        <v>300</v>
      </c>
      <c r="I441" s="32">
        <v>300</v>
      </c>
    </row>
    <row r="442" spans="1:9" ht="37.5">
      <c r="A442" s="18" t="s">
        <v>403</v>
      </c>
      <c r="B442" s="19">
        <v>208</v>
      </c>
      <c r="C442" s="25" t="s">
        <v>547</v>
      </c>
      <c r="D442" s="25" t="s">
        <v>583</v>
      </c>
      <c r="E442" s="25" t="s">
        <v>23</v>
      </c>
      <c r="F442" s="25"/>
      <c r="G442" s="2">
        <f>G443+G448+G450</f>
        <v>39925.5</v>
      </c>
      <c r="H442" s="2">
        <f>H443+H448+H450</f>
        <v>39925.5</v>
      </c>
      <c r="I442" s="2">
        <f>I443+I448+I450</f>
        <v>39925.5</v>
      </c>
    </row>
    <row r="443" spans="1:9" ht="37.5">
      <c r="A443" s="18" t="s">
        <v>610</v>
      </c>
      <c r="B443" s="19">
        <v>208</v>
      </c>
      <c r="C443" s="25" t="s">
        <v>547</v>
      </c>
      <c r="D443" s="25" t="s">
        <v>583</v>
      </c>
      <c r="E443" s="25" t="s">
        <v>96</v>
      </c>
      <c r="F443" s="25"/>
      <c r="G443" s="2">
        <f>G446+G444</f>
        <v>16814.2</v>
      </c>
      <c r="H443" s="2">
        <f>H446+H444</f>
        <v>16814.2</v>
      </c>
      <c r="I443" s="2">
        <f>I446+I444</f>
        <v>16814.2</v>
      </c>
    </row>
    <row r="444" spans="1:9" ht="93.75">
      <c r="A444" s="18" t="s">
        <v>413</v>
      </c>
      <c r="B444" s="19">
        <v>208</v>
      </c>
      <c r="C444" s="25" t="s">
        <v>547</v>
      </c>
      <c r="D444" s="25" t="s">
        <v>583</v>
      </c>
      <c r="E444" s="25" t="s">
        <v>293</v>
      </c>
      <c r="F444" s="25"/>
      <c r="G444" s="2">
        <f>G445</f>
        <v>6254.6</v>
      </c>
      <c r="H444" s="2">
        <f>H445</f>
        <v>6254.6</v>
      </c>
      <c r="I444" s="2">
        <f>I445</f>
        <v>6254.6</v>
      </c>
    </row>
    <row r="445" spans="1:9" ht="37.5">
      <c r="A445" s="18" t="s">
        <v>590</v>
      </c>
      <c r="B445" s="19">
        <v>208</v>
      </c>
      <c r="C445" s="25" t="s">
        <v>547</v>
      </c>
      <c r="D445" s="25" t="s">
        <v>583</v>
      </c>
      <c r="E445" s="25" t="s">
        <v>293</v>
      </c>
      <c r="F445" s="25">
        <v>600</v>
      </c>
      <c r="G445" s="26">
        <v>6254.6</v>
      </c>
      <c r="H445" s="26">
        <v>6254.6</v>
      </c>
      <c r="I445" s="2">
        <v>6254.6</v>
      </c>
    </row>
    <row r="446" spans="1:9" ht="37.5">
      <c r="A446" s="18" t="s">
        <v>411</v>
      </c>
      <c r="B446" s="19">
        <v>208</v>
      </c>
      <c r="C446" s="25" t="s">
        <v>547</v>
      </c>
      <c r="D446" s="25" t="s">
        <v>583</v>
      </c>
      <c r="E446" s="25" t="s">
        <v>294</v>
      </c>
      <c r="F446" s="25"/>
      <c r="G446" s="2">
        <f>G447</f>
        <v>10559.6</v>
      </c>
      <c r="H446" s="2">
        <f>H447</f>
        <v>10559.6</v>
      </c>
      <c r="I446" s="2">
        <f>I447</f>
        <v>10559.6</v>
      </c>
    </row>
    <row r="447" spans="1:9" ht="37.5">
      <c r="A447" s="18" t="s">
        <v>590</v>
      </c>
      <c r="B447" s="19">
        <v>208</v>
      </c>
      <c r="C447" s="25" t="s">
        <v>547</v>
      </c>
      <c r="D447" s="25" t="s">
        <v>583</v>
      </c>
      <c r="E447" s="25" t="s">
        <v>294</v>
      </c>
      <c r="F447" s="25">
        <v>600</v>
      </c>
      <c r="G447" s="26">
        <v>10559.6</v>
      </c>
      <c r="H447" s="26">
        <v>10559.6</v>
      </c>
      <c r="I447" s="2">
        <v>10559.6</v>
      </c>
    </row>
    <row r="448" spans="1:9" ht="37.5">
      <c r="A448" s="18" t="s">
        <v>474</v>
      </c>
      <c r="B448" s="19">
        <v>208</v>
      </c>
      <c r="C448" s="25" t="s">
        <v>547</v>
      </c>
      <c r="D448" s="25" t="s">
        <v>583</v>
      </c>
      <c r="E448" s="25" t="s">
        <v>25</v>
      </c>
      <c r="F448" s="99"/>
      <c r="G448" s="85">
        <f>G449</f>
        <v>271.6</v>
      </c>
      <c r="H448" s="85">
        <f>H449</f>
        <v>271.6</v>
      </c>
      <c r="I448" s="85">
        <f>I449</f>
        <v>271.6</v>
      </c>
    </row>
    <row r="449" spans="1:9" ht="18.75">
      <c r="A449" s="18" t="s">
        <v>537</v>
      </c>
      <c r="B449" s="19">
        <v>208</v>
      </c>
      <c r="C449" s="25" t="s">
        <v>547</v>
      </c>
      <c r="D449" s="25" t="s">
        <v>583</v>
      </c>
      <c r="E449" s="25" t="s">
        <v>25</v>
      </c>
      <c r="F449" s="99" t="s">
        <v>539</v>
      </c>
      <c r="G449" s="85">
        <v>271.6</v>
      </c>
      <c r="H449" s="26">
        <v>271.6</v>
      </c>
      <c r="I449" s="26">
        <v>271.6</v>
      </c>
    </row>
    <row r="450" spans="1:9" ht="37.5">
      <c r="A450" s="18" t="s">
        <v>602</v>
      </c>
      <c r="B450" s="19">
        <v>208</v>
      </c>
      <c r="C450" s="25" t="s">
        <v>547</v>
      </c>
      <c r="D450" s="25" t="s">
        <v>583</v>
      </c>
      <c r="E450" s="25" t="s">
        <v>24</v>
      </c>
      <c r="F450" s="25"/>
      <c r="G450" s="85">
        <f>G451+G452</f>
        <v>22839.7</v>
      </c>
      <c r="H450" s="85">
        <f>H451+H452</f>
        <v>22839.7</v>
      </c>
      <c r="I450" s="85">
        <f>I451+I452</f>
        <v>22839.7</v>
      </c>
    </row>
    <row r="451" spans="1:9" ht="93.75">
      <c r="A451" s="18" t="s">
        <v>532</v>
      </c>
      <c r="B451" s="19">
        <v>208</v>
      </c>
      <c r="C451" s="25" t="s">
        <v>547</v>
      </c>
      <c r="D451" s="25" t="s">
        <v>583</v>
      </c>
      <c r="E451" s="25" t="s">
        <v>24</v>
      </c>
      <c r="F451" s="99" t="s">
        <v>535</v>
      </c>
      <c r="G451" s="85">
        <v>18404.2</v>
      </c>
      <c r="H451" s="26">
        <v>18404.2</v>
      </c>
      <c r="I451" s="26">
        <v>18404.2</v>
      </c>
    </row>
    <row r="452" spans="1:9" ht="37.5">
      <c r="A452" s="18" t="s">
        <v>408</v>
      </c>
      <c r="B452" s="19">
        <v>208</v>
      </c>
      <c r="C452" s="25" t="s">
        <v>547</v>
      </c>
      <c r="D452" s="25" t="s">
        <v>583</v>
      </c>
      <c r="E452" s="25" t="s">
        <v>24</v>
      </c>
      <c r="F452" s="99" t="s">
        <v>538</v>
      </c>
      <c r="G452" s="85">
        <v>4435.5</v>
      </c>
      <c r="H452" s="26">
        <v>4435.5</v>
      </c>
      <c r="I452" s="26">
        <v>4435.5</v>
      </c>
    </row>
    <row r="453" spans="1:9" ht="37.5">
      <c r="A453" s="18" t="s">
        <v>414</v>
      </c>
      <c r="B453" s="19">
        <v>208</v>
      </c>
      <c r="C453" s="25" t="s">
        <v>547</v>
      </c>
      <c r="D453" s="25" t="s">
        <v>583</v>
      </c>
      <c r="E453" s="25" t="s">
        <v>115</v>
      </c>
      <c r="F453" s="25"/>
      <c r="G453" s="2">
        <f>G454+G458</f>
        <v>21760.3</v>
      </c>
      <c r="H453" s="2">
        <f>H454+H458</f>
        <v>21760.3</v>
      </c>
      <c r="I453" s="2">
        <f>I454+I458</f>
        <v>21760.3</v>
      </c>
    </row>
    <row r="454" spans="1:9" ht="18.75">
      <c r="A454" s="18" t="s">
        <v>531</v>
      </c>
      <c r="B454" s="19">
        <v>208</v>
      </c>
      <c r="C454" s="25" t="s">
        <v>547</v>
      </c>
      <c r="D454" s="25" t="s">
        <v>583</v>
      </c>
      <c r="E454" s="25" t="s">
        <v>116</v>
      </c>
      <c r="F454" s="25"/>
      <c r="G454" s="2">
        <f>G455</f>
        <v>21738.8</v>
      </c>
      <c r="H454" s="2">
        <f>H455</f>
        <v>21738.8</v>
      </c>
      <c r="I454" s="2">
        <f>I455</f>
        <v>21738.8</v>
      </c>
    </row>
    <row r="455" spans="1:9" ht="37.5">
      <c r="A455" s="18" t="s">
        <v>637</v>
      </c>
      <c r="B455" s="19">
        <v>208</v>
      </c>
      <c r="C455" s="25" t="s">
        <v>547</v>
      </c>
      <c r="D455" s="25" t="s">
        <v>583</v>
      </c>
      <c r="E455" s="25" t="s">
        <v>117</v>
      </c>
      <c r="F455" s="25"/>
      <c r="G455" s="2">
        <f>G456+G457</f>
        <v>21738.8</v>
      </c>
      <c r="H455" s="2">
        <f>H456+H457</f>
        <v>21738.8</v>
      </c>
      <c r="I455" s="2">
        <f>I456+I457</f>
        <v>21738.8</v>
      </c>
    </row>
    <row r="456" spans="1:9" ht="93.75">
      <c r="A456" s="18" t="s">
        <v>532</v>
      </c>
      <c r="B456" s="19">
        <v>208</v>
      </c>
      <c r="C456" s="25" t="s">
        <v>547</v>
      </c>
      <c r="D456" s="25" t="s">
        <v>583</v>
      </c>
      <c r="E456" s="25" t="s">
        <v>117</v>
      </c>
      <c r="F456" s="25">
        <v>100</v>
      </c>
      <c r="G456" s="26">
        <v>20028.1</v>
      </c>
      <c r="H456" s="26">
        <v>20028.1</v>
      </c>
      <c r="I456" s="2">
        <v>20028.1</v>
      </c>
    </row>
    <row r="457" spans="1:9" ht="37.5">
      <c r="A457" s="18" t="s">
        <v>408</v>
      </c>
      <c r="B457" s="19">
        <v>208</v>
      </c>
      <c r="C457" s="25" t="s">
        <v>547</v>
      </c>
      <c r="D457" s="25" t="s">
        <v>583</v>
      </c>
      <c r="E457" s="25" t="s">
        <v>117</v>
      </c>
      <c r="F457" s="25">
        <v>200</v>
      </c>
      <c r="G457" s="26">
        <v>1710.7</v>
      </c>
      <c r="H457" s="26">
        <v>1710.7</v>
      </c>
      <c r="I457" s="2">
        <v>1710.7</v>
      </c>
    </row>
    <row r="458" spans="1:9" ht="37.5">
      <c r="A458" s="18" t="s">
        <v>474</v>
      </c>
      <c r="B458" s="19">
        <v>208</v>
      </c>
      <c r="C458" s="25" t="s">
        <v>547</v>
      </c>
      <c r="D458" s="25" t="s">
        <v>583</v>
      </c>
      <c r="E458" s="25" t="s">
        <v>118</v>
      </c>
      <c r="F458" s="25"/>
      <c r="G458" s="26">
        <f aca="true" t="shared" si="48" ref="G458:I459">G459</f>
        <v>21.5</v>
      </c>
      <c r="H458" s="26">
        <f t="shared" si="48"/>
        <v>21.5</v>
      </c>
      <c r="I458" s="26">
        <f t="shared" si="48"/>
        <v>21.5</v>
      </c>
    </row>
    <row r="459" spans="1:9" ht="37.5">
      <c r="A459" s="18" t="s">
        <v>637</v>
      </c>
      <c r="B459" s="19">
        <v>208</v>
      </c>
      <c r="C459" s="25" t="s">
        <v>547</v>
      </c>
      <c r="D459" s="25" t="s">
        <v>583</v>
      </c>
      <c r="E459" s="25" t="s">
        <v>119</v>
      </c>
      <c r="F459" s="25"/>
      <c r="G459" s="26">
        <f t="shared" si="48"/>
        <v>21.5</v>
      </c>
      <c r="H459" s="26">
        <f t="shared" si="48"/>
        <v>21.5</v>
      </c>
      <c r="I459" s="26">
        <f t="shared" si="48"/>
        <v>21.5</v>
      </c>
    </row>
    <row r="460" spans="1:9" ht="18.75">
      <c r="A460" s="18" t="s">
        <v>537</v>
      </c>
      <c r="B460" s="19">
        <v>208</v>
      </c>
      <c r="C460" s="25" t="s">
        <v>547</v>
      </c>
      <c r="D460" s="25" t="s">
        <v>583</v>
      </c>
      <c r="E460" s="25" t="s">
        <v>119</v>
      </c>
      <c r="F460" s="25" t="s">
        <v>539</v>
      </c>
      <c r="G460" s="26">
        <v>21.5</v>
      </c>
      <c r="H460" s="26">
        <v>21.5</v>
      </c>
      <c r="I460" s="2">
        <v>21.5</v>
      </c>
    </row>
    <row r="461" spans="1:9" ht="56.25">
      <c r="A461" s="27" t="s">
        <v>475</v>
      </c>
      <c r="B461" s="19">
        <v>208</v>
      </c>
      <c r="C461" s="25" t="s">
        <v>547</v>
      </c>
      <c r="D461" s="25" t="s">
        <v>583</v>
      </c>
      <c r="E461" s="25" t="s">
        <v>109</v>
      </c>
      <c r="F461" s="25"/>
      <c r="G461" s="26">
        <f aca="true" t="shared" si="49" ref="G461:I462">G462</f>
        <v>96</v>
      </c>
      <c r="H461" s="26">
        <f t="shared" si="49"/>
        <v>96</v>
      </c>
      <c r="I461" s="26">
        <f t="shared" si="49"/>
        <v>96</v>
      </c>
    </row>
    <row r="462" spans="1:9" ht="18.75">
      <c r="A462" s="28" t="s">
        <v>613</v>
      </c>
      <c r="B462" s="19">
        <v>208</v>
      </c>
      <c r="C462" s="25" t="s">
        <v>547</v>
      </c>
      <c r="D462" s="25" t="s">
        <v>583</v>
      </c>
      <c r="E462" s="25" t="s">
        <v>120</v>
      </c>
      <c r="F462" s="25"/>
      <c r="G462" s="26">
        <f t="shared" si="49"/>
        <v>96</v>
      </c>
      <c r="H462" s="26">
        <f t="shared" si="49"/>
        <v>96</v>
      </c>
      <c r="I462" s="26">
        <f t="shared" si="49"/>
        <v>96</v>
      </c>
    </row>
    <row r="463" spans="1:9" ht="37.5">
      <c r="A463" s="18" t="s">
        <v>408</v>
      </c>
      <c r="B463" s="19">
        <v>208</v>
      </c>
      <c r="C463" s="25" t="s">
        <v>547</v>
      </c>
      <c r="D463" s="25" t="s">
        <v>583</v>
      </c>
      <c r="E463" s="25" t="s">
        <v>120</v>
      </c>
      <c r="F463" s="25" t="s">
        <v>538</v>
      </c>
      <c r="G463" s="26">
        <v>96</v>
      </c>
      <c r="H463" s="26">
        <v>96</v>
      </c>
      <c r="I463" s="2">
        <v>96</v>
      </c>
    </row>
    <row r="464" spans="1:9" ht="37.5">
      <c r="A464" s="18" t="s">
        <v>410</v>
      </c>
      <c r="B464" s="19">
        <v>208</v>
      </c>
      <c r="C464" s="25" t="s">
        <v>547</v>
      </c>
      <c r="D464" s="25" t="s">
        <v>583</v>
      </c>
      <c r="E464" s="25" t="s">
        <v>42</v>
      </c>
      <c r="F464" s="25"/>
      <c r="G464" s="2">
        <f aca="true" t="shared" si="50" ref="G464:I465">G465</f>
        <v>30</v>
      </c>
      <c r="H464" s="2">
        <f t="shared" si="50"/>
        <v>30</v>
      </c>
      <c r="I464" s="2">
        <f t="shared" si="50"/>
        <v>30</v>
      </c>
    </row>
    <row r="465" spans="1:9" ht="18.75">
      <c r="A465" s="18" t="s">
        <v>531</v>
      </c>
      <c r="B465" s="19">
        <v>208</v>
      </c>
      <c r="C465" s="25" t="s">
        <v>547</v>
      </c>
      <c r="D465" s="25" t="s">
        <v>583</v>
      </c>
      <c r="E465" s="25" t="s">
        <v>43</v>
      </c>
      <c r="F465" s="25"/>
      <c r="G465" s="2">
        <f t="shared" si="50"/>
        <v>30</v>
      </c>
      <c r="H465" s="2">
        <f t="shared" si="50"/>
        <v>30</v>
      </c>
      <c r="I465" s="2">
        <f t="shared" si="50"/>
        <v>30</v>
      </c>
    </row>
    <row r="466" spans="1:9" ht="37.5">
      <c r="A466" s="18" t="s">
        <v>408</v>
      </c>
      <c r="B466" s="19">
        <v>208</v>
      </c>
      <c r="C466" s="25" t="s">
        <v>547</v>
      </c>
      <c r="D466" s="25" t="s">
        <v>583</v>
      </c>
      <c r="E466" s="25" t="s">
        <v>43</v>
      </c>
      <c r="F466" s="25">
        <v>200</v>
      </c>
      <c r="G466" s="26">
        <v>30</v>
      </c>
      <c r="H466" s="26">
        <v>30</v>
      </c>
      <c r="I466" s="2">
        <v>30</v>
      </c>
    </row>
    <row r="467" spans="1:9" ht="37.5">
      <c r="A467" s="27" t="s">
        <v>484</v>
      </c>
      <c r="B467" s="19">
        <v>208</v>
      </c>
      <c r="C467" s="25" t="s">
        <v>547</v>
      </c>
      <c r="D467" s="25" t="s">
        <v>583</v>
      </c>
      <c r="E467" s="25" t="s">
        <v>121</v>
      </c>
      <c r="F467" s="25"/>
      <c r="G467" s="26">
        <f>G468</f>
        <v>65</v>
      </c>
      <c r="H467" s="26">
        <f>H468</f>
        <v>65</v>
      </c>
      <c r="I467" s="26">
        <f>I468</f>
        <v>65</v>
      </c>
    </row>
    <row r="468" spans="1:9" ht="56.25">
      <c r="A468" s="18" t="s">
        <v>483</v>
      </c>
      <c r="B468" s="19">
        <v>208</v>
      </c>
      <c r="C468" s="25" t="s">
        <v>547</v>
      </c>
      <c r="D468" s="25" t="s">
        <v>583</v>
      </c>
      <c r="E468" s="25" t="s">
        <v>122</v>
      </c>
      <c r="F468" s="25"/>
      <c r="G468" s="26">
        <f aca="true" t="shared" si="51" ref="G468:I469">G469</f>
        <v>65</v>
      </c>
      <c r="H468" s="26">
        <f t="shared" si="51"/>
        <v>65</v>
      </c>
      <c r="I468" s="26">
        <f t="shared" si="51"/>
        <v>65</v>
      </c>
    </row>
    <row r="469" spans="1:9" ht="18.75">
      <c r="A469" s="18" t="s">
        <v>613</v>
      </c>
      <c r="B469" s="19">
        <v>208</v>
      </c>
      <c r="C469" s="25" t="s">
        <v>547</v>
      </c>
      <c r="D469" s="25" t="s">
        <v>583</v>
      </c>
      <c r="E469" s="25" t="s">
        <v>123</v>
      </c>
      <c r="F469" s="25"/>
      <c r="G469" s="26">
        <f t="shared" si="51"/>
        <v>65</v>
      </c>
      <c r="H469" s="26">
        <f t="shared" si="51"/>
        <v>65</v>
      </c>
      <c r="I469" s="26">
        <f t="shared" si="51"/>
        <v>65</v>
      </c>
    </row>
    <row r="470" spans="1:9" ht="37.5">
      <c r="A470" s="18" t="s">
        <v>408</v>
      </c>
      <c r="B470" s="19">
        <v>208</v>
      </c>
      <c r="C470" s="25" t="s">
        <v>547</v>
      </c>
      <c r="D470" s="25" t="s">
        <v>583</v>
      </c>
      <c r="E470" s="25" t="s">
        <v>123</v>
      </c>
      <c r="F470" s="25" t="s">
        <v>538</v>
      </c>
      <c r="G470" s="26">
        <v>65</v>
      </c>
      <c r="H470" s="26">
        <v>65</v>
      </c>
      <c r="I470" s="2">
        <v>65</v>
      </c>
    </row>
    <row r="471" spans="1:9" ht="56.25">
      <c r="A471" s="18" t="s">
        <v>4</v>
      </c>
      <c r="B471" s="19">
        <v>208</v>
      </c>
      <c r="C471" s="25" t="s">
        <v>547</v>
      </c>
      <c r="D471" s="25" t="s">
        <v>583</v>
      </c>
      <c r="E471" s="25" t="s">
        <v>26</v>
      </c>
      <c r="F471" s="25"/>
      <c r="G471" s="2">
        <f>G472</f>
        <v>1800</v>
      </c>
      <c r="H471" s="2">
        <f aca="true" t="shared" si="52" ref="G471:I472">H472</f>
        <v>0</v>
      </c>
      <c r="I471" s="2">
        <f t="shared" si="52"/>
        <v>0</v>
      </c>
    </row>
    <row r="472" spans="1:9" ht="18.75">
      <c r="A472" s="18" t="s">
        <v>613</v>
      </c>
      <c r="B472" s="19">
        <v>208</v>
      </c>
      <c r="C472" s="25" t="s">
        <v>547</v>
      </c>
      <c r="D472" s="25" t="s">
        <v>583</v>
      </c>
      <c r="E472" s="25" t="s">
        <v>27</v>
      </c>
      <c r="F472" s="25"/>
      <c r="G472" s="2">
        <f t="shared" si="52"/>
        <v>1800</v>
      </c>
      <c r="H472" s="2">
        <f t="shared" si="52"/>
        <v>0</v>
      </c>
      <c r="I472" s="2">
        <f t="shared" si="52"/>
        <v>0</v>
      </c>
    </row>
    <row r="473" spans="1:9" ht="37.5">
      <c r="A473" s="18" t="s">
        <v>408</v>
      </c>
      <c r="B473" s="19">
        <v>208</v>
      </c>
      <c r="C473" s="25" t="s">
        <v>547</v>
      </c>
      <c r="D473" s="25" t="s">
        <v>583</v>
      </c>
      <c r="E473" s="25" t="s">
        <v>27</v>
      </c>
      <c r="F473" s="25">
        <v>200</v>
      </c>
      <c r="G473" s="26">
        <v>1800</v>
      </c>
      <c r="H473" s="26"/>
      <c r="I473" s="2"/>
    </row>
    <row r="474" spans="1:9" ht="18.75">
      <c r="A474" s="18" t="s">
        <v>567</v>
      </c>
      <c r="B474" s="19">
        <v>208</v>
      </c>
      <c r="C474" s="25">
        <v>10</v>
      </c>
      <c r="D474" s="25"/>
      <c r="E474" s="25"/>
      <c r="F474" s="25"/>
      <c r="G474" s="2">
        <f>G481+G475</f>
        <v>64590.4</v>
      </c>
      <c r="H474" s="2">
        <f>H481+H475</f>
        <v>64627.5</v>
      </c>
      <c r="I474" s="2">
        <f>I481+I475</f>
        <v>64669</v>
      </c>
    </row>
    <row r="475" spans="1:9" ht="18.75">
      <c r="A475" s="18" t="s">
        <v>611</v>
      </c>
      <c r="B475" s="19">
        <v>208</v>
      </c>
      <c r="C475" s="25">
        <v>10</v>
      </c>
      <c r="D475" s="25" t="s">
        <v>534</v>
      </c>
      <c r="E475" s="25"/>
      <c r="F475" s="25"/>
      <c r="G475" s="2">
        <f aca="true" t="shared" si="53" ref="G475:I479">G476</f>
        <v>947.9</v>
      </c>
      <c r="H475" s="2">
        <f t="shared" si="53"/>
        <v>985</v>
      </c>
      <c r="I475" s="2">
        <f t="shared" si="53"/>
        <v>1026.5</v>
      </c>
    </row>
    <row r="476" spans="1:9" ht="37.5">
      <c r="A476" s="16" t="s">
        <v>399</v>
      </c>
      <c r="B476" s="19">
        <v>208</v>
      </c>
      <c r="C476" s="25">
        <v>10</v>
      </c>
      <c r="D476" s="25" t="s">
        <v>534</v>
      </c>
      <c r="E476" s="17" t="s">
        <v>22</v>
      </c>
      <c r="F476" s="25"/>
      <c r="G476" s="2">
        <f t="shared" si="53"/>
        <v>947.9</v>
      </c>
      <c r="H476" s="2">
        <f t="shared" si="53"/>
        <v>985</v>
      </c>
      <c r="I476" s="2">
        <f t="shared" si="53"/>
        <v>1026.5</v>
      </c>
    </row>
    <row r="477" spans="1:9" ht="37.5">
      <c r="A477" s="16" t="s">
        <v>403</v>
      </c>
      <c r="B477" s="19">
        <v>208</v>
      </c>
      <c r="C477" s="25">
        <v>10</v>
      </c>
      <c r="D477" s="25" t="s">
        <v>534</v>
      </c>
      <c r="E477" s="17" t="s">
        <v>23</v>
      </c>
      <c r="F477" s="25"/>
      <c r="G477" s="2">
        <f t="shared" si="53"/>
        <v>947.9</v>
      </c>
      <c r="H477" s="2">
        <f t="shared" si="53"/>
        <v>985</v>
      </c>
      <c r="I477" s="2">
        <f t="shared" si="53"/>
        <v>1026.5</v>
      </c>
    </row>
    <row r="478" spans="1:9" ht="37.5">
      <c r="A478" s="23" t="s">
        <v>588</v>
      </c>
      <c r="B478" s="19">
        <v>208</v>
      </c>
      <c r="C478" s="25">
        <v>10</v>
      </c>
      <c r="D478" s="25" t="s">
        <v>534</v>
      </c>
      <c r="E478" s="25" t="s">
        <v>124</v>
      </c>
      <c r="F478" s="25"/>
      <c r="G478" s="2">
        <f t="shared" si="53"/>
        <v>947.9</v>
      </c>
      <c r="H478" s="2">
        <f t="shared" si="53"/>
        <v>985</v>
      </c>
      <c r="I478" s="2">
        <f t="shared" si="53"/>
        <v>1026.5</v>
      </c>
    </row>
    <row r="479" spans="1:9" ht="56.25">
      <c r="A479" s="23" t="s">
        <v>612</v>
      </c>
      <c r="B479" s="19">
        <v>208</v>
      </c>
      <c r="C479" s="25">
        <v>10</v>
      </c>
      <c r="D479" s="25" t="s">
        <v>534</v>
      </c>
      <c r="E479" s="25" t="s">
        <v>125</v>
      </c>
      <c r="F479" s="45"/>
      <c r="G479" s="2">
        <f t="shared" si="53"/>
        <v>947.9</v>
      </c>
      <c r="H479" s="2">
        <f t="shared" si="53"/>
        <v>985</v>
      </c>
      <c r="I479" s="2">
        <f t="shared" si="53"/>
        <v>1026.5</v>
      </c>
    </row>
    <row r="480" spans="1:9" ht="18.75">
      <c r="A480" s="23" t="s">
        <v>585</v>
      </c>
      <c r="B480" s="19">
        <v>208</v>
      </c>
      <c r="C480" s="25">
        <v>10</v>
      </c>
      <c r="D480" s="25" t="s">
        <v>534</v>
      </c>
      <c r="E480" s="25" t="s">
        <v>125</v>
      </c>
      <c r="F480" s="25" t="s">
        <v>586</v>
      </c>
      <c r="G480" s="29">
        <v>947.9</v>
      </c>
      <c r="H480" s="29">
        <v>985</v>
      </c>
      <c r="I480" s="32">
        <v>1026.5</v>
      </c>
    </row>
    <row r="481" spans="1:9" ht="18.75">
      <c r="A481" s="18" t="s">
        <v>565</v>
      </c>
      <c r="B481" s="19">
        <v>208</v>
      </c>
      <c r="C481" s="25">
        <v>10</v>
      </c>
      <c r="D481" s="25" t="s">
        <v>562</v>
      </c>
      <c r="E481" s="25"/>
      <c r="F481" s="25"/>
      <c r="G481" s="2">
        <f>G482+G488</f>
        <v>63642.5</v>
      </c>
      <c r="H481" s="2">
        <f>H482+H488</f>
        <v>63642.5</v>
      </c>
      <c r="I481" s="2">
        <f>I482+I488</f>
        <v>63642.5</v>
      </c>
    </row>
    <row r="482" spans="1:9" ht="37.5">
      <c r="A482" s="18" t="s">
        <v>399</v>
      </c>
      <c r="B482" s="19">
        <v>208</v>
      </c>
      <c r="C482" s="25">
        <v>10</v>
      </c>
      <c r="D482" s="25" t="s">
        <v>562</v>
      </c>
      <c r="E482" s="25" t="s">
        <v>22</v>
      </c>
      <c r="F482" s="25"/>
      <c r="G482" s="2">
        <f aca="true" t="shared" si="54" ref="G482:I484">G483</f>
        <v>29084.1</v>
      </c>
      <c r="H482" s="2">
        <f t="shared" si="54"/>
        <v>29084.1</v>
      </c>
      <c r="I482" s="2">
        <f t="shared" si="54"/>
        <v>29084.1</v>
      </c>
    </row>
    <row r="483" spans="1:9" ht="37.5">
      <c r="A483" s="18" t="s">
        <v>403</v>
      </c>
      <c r="B483" s="19">
        <v>208</v>
      </c>
      <c r="C483" s="25">
        <v>10</v>
      </c>
      <c r="D483" s="25" t="s">
        <v>562</v>
      </c>
      <c r="E483" s="25" t="s">
        <v>23</v>
      </c>
      <c r="F483" s="25"/>
      <c r="G483" s="2">
        <f t="shared" si="54"/>
        <v>29084.1</v>
      </c>
      <c r="H483" s="2">
        <f t="shared" si="54"/>
        <v>29084.1</v>
      </c>
      <c r="I483" s="2">
        <f t="shared" si="54"/>
        <v>29084.1</v>
      </c>
    </row>
    <row r="484" spans="1:9" ht="18.75">
      <c r="A484" s="18" t="s">
        <v>613</v>
      </c>
      <c r="B484" s="19">
        <v>208</v>
      </c>
      <c r="C484" s="25">
        <v>10</v>
      </c>
      <c r="D484" s="25" t="s">
        <v>562</v>
      </c>
      <c r="E484" s="25" t="s">
        <v>126</v>
      </c>
      <c r="F484" s="25"/>
      <c r="G484" s="2">
        <f t="shared" si="54"/>
        <v>29084.1</v>
      </c>
      <c r="H484" s="2">
        <f t="shared" si="54"/>
        <v>29084.1</v>
      </c>
      <c r="I484" s="2">
        <f>I485</f>
        <v>29084.1</v>
      </c>
    </row>
    <row r="485" spans="1:9" ht="56.25">
      <c r="A485" s="18" t="s">
        <v>418</v>
      </c>
      <c r="B485" s="19">
        <v>208</v>
      </c>
      <c r="C485" s="25">
        <v>10</v>
      </c>
      <c r="D485" s="25" t="s">
        <v>562</v>
      </c>
      <c r="E485" s="25" t="s">
        <v>127</v>
      </c>
      <c r="F485" s="25"/>
      <c r="G485" s="2">
        <f>G486+G487</f>
        <v>29084.1</v>
      </c>
      <c r="H485" s="2">
        <f>H486+H487</f>
        <v>29084.1</v>
      </c>
      <c r="I485" s="2">
        <f>I486+I487</f>
        <v>29084.1</v>
      </c>
    </row>
    <row r="486" spans="1:9" ht="37.5">
      <c r="A486" s="18" t="s">
        <v>408</v>
      </c>
      <c r="B486" s="19">
        <v>208</v>
      </c>
      <c r="C486" s="25">
        <v>10</v>
      </c>
      <c r="D486" s="25" t="s">
        <v>562</v>
      </c>
      <c r="E486" s="25" t="s">
        <v>127</v>
      </c>
      <c r="F486" s="25" t="s">
        <v>538</v>
      </c>
      <c r="G486" s="2"/>
      <c r="H486" s="2"/>
      <c r="I486" s="2"/>
    </row>
    <row r="487" spans="1:9" ht="18.75">
      <c r="A487" s="18" t="s">
        <v>585</v>
      </c>
      <c r="B487" s="19">
        <v>208</v>
      </c>
      <c r="C487" s="25">
        <v>10</v>
      </c>
      <c r="D487" s="25" t="s">
        <v>562</v>
      </c>
      <c r="E487" s="25" t="s">
        <v>127</v>
      </c>
      <c r="F487" s="25">
        <v>300</v>
      </c>
      <c r="G487" s="26">
        <v>29084.1</v>
      </c>
      <c r="H487" s="26">
        <v>29084.1</v>
      </c>
      <c r="I487" s="2">
        <v>29084.1</v>
      </c>
    </row>
    <row r="488" spans="1:9" ht="37.5">
      <c r="A488" s="18" t="s">
        <v>639</v>
      </c>
      <c r="B488" s="19">
        <v>208</v>
      </c>
      <c r="C488" s="25">
        <v>10</v>
      </c>
      <c r="D488" s="25" t="s">
        <v>562</v>
      </c>
      <c r="E488" s="25" t="s">
        <v>75</v>
      </c>
      <c r="F488" s="25"/>
      <c r="G488" s="2">
        <f>G489+G493</f>
        <v>34558.4</v>
      </c>
      <c r="H488" s="2">
        <f>H489+H493</f>
        <v>34558.4</v>
      </c>
      <c r="I488" s="2">
        <f>I489+I493</f>
        <v>34558.4</v>
      </c>
    </row>
    <row r="489" spans="1:9" ht="37.5">
      <c r="A489" s="18" t="s">
        <v>662</v>
      </c>
      <c r="B489" s="19">
        <v>208</v>
      </c>
      <c r="C489" s="25" t="s">
        <v>566</v>
      </c>
      <c r="D489" s="25" t="s">
        <v>562</v>
      </c>
      <c r="E489" s="25" t="s">
        <v>76</v>
      </c>
      <c r="F489" s="25"/>
      <c r="G489" s="2">
        <f aca="true" t="shared" si="55" ref="G489:I491">G490</f>
        <v>5045.5</v>
      </c>
      <c r="H489" s="2">
        <f t="shared" si="55"/>
        <v>5045.5</v>
      </c>
      <c r="I489" s="2">
        <f t="shared" si="55"/>
        <v>5045.5</v>
      </c>
    </row>
    <row r="490" spans="1:9" ht="37.5">
      <c r="A490" s="18" t="s">
        <v>609</v>
      </c>
      <c r="B490" s="19">
        <v>208</v>
      </c>
      <c r="C490" s="25" t="s">
        <v>566</v>
      </c>
      <c r="D490" s="25" t="s">
        <v>562</v>
      </c>
      <c r="E490" s="25" t="s">
        <v>30</v>
      </c>
      <c r="F490" s="25"/>
      <c r="G490" s="2">
        <f t="shared" si="55"/>
        <v>5045.5</v>
      </c>
      <c r="H490" s="2">
        <f t="shared" si="55"/>
        <v>5045.5</v>
      </c>
      <c r="I490" s="2">
        <f t="shared" si="55"/>
        <v>5045.5</v>
      </c>
    </row>
    <row r="491" spans="1:9" ht="131.25">
      <c r="A491" s="22" t="s">
        <v>502</v>
      </c>
      <c r="B491" s="19">
        <v>208</v>
      </c>
      <c r="C491" s="25" t="s">
        <v>566</v>
      </c>
      <c r="D491" s="25" t="s">
        <v>562</v>
      </c>
      <c r="E491" s="25" t="s">
        <v>128</v>
      </c>
      <c r="F491" s="25"/>
      <c r="G491" s="2">
        <f t="shared" si="55"/>
        <v>5045.5</v>
      </c>
      <c r="H491" s="2">
        <f t="shared" si="55"/>
        <v>5045.5</v>
      </c>
      <c r="I491" s="2">
        <f t="shared" si="55"/>
        <v>5045.5</v>
      </c>
    </row>
    <row r="492" spans="1:9" ht="37.5">
      <c r="A492" s="18" t="s">
        <v>590</v>
      </c>
      <c r="B492" s="19">
        <v>208</v>
      </c>
      <c r="C492" s="25" t="s">
        <v>566</v>
      </c>
      <c r="D492" s="25" t="s">
        <v>562</v>
      </c>
      <c r="E492" s="25" t="s">
        <v>128</v>
      </c>
      <c r="F492" s="25" t="s">
        <v>591</v>
      </c>
      <c r="G492" s="2">
        <v>5045.5</v>
      </c>
      <c r="H492" s="2">
        <v>5045.5</v>
      </c>
      <c r="I492" s="2">
        <v>5045.5</v>
      </c>
    </row>
    <row r="493" spans="1:9" ht="37.5">
      <c r="A493" s="18" t="s">
        <v>640</v>
      </c>
      <c r="B493" s="19">
        <v>208</v>
      </c>
      <c r="C493" s="25">
        <v>10</v>
      </c>
      <c r="D493" s="25" t="s">
        <v>562</v>
      </c>
      <c r="E493" s="25" t="s">
        <v>79</v>
      </c>
      <c r="F493" s="25"/>
      <c r="G493" s="2">
        <f aca="true" t="shared" si="56" ref="G493:I495">G494</f>
        <v>29512.9</v>
      </c>
      <c r="H493" s="2">
        <f t="shared" si="56"/>
        <v>29512.9</v>
      </c>
      <c r="I493" s="2">
        <f t="shared" si="56"/>
        <v>29512.9</v>
      </c>
    </row>
    <row r="494" spans="1:9" ht="37.5">
      <c r="A494" s="18" t="s">
        <v>609</v>
      </c>
      <c r="B494" s="19">
        <v>208</v>
      </c>
      <c r="C494" s="25">
        <v>10</v>
      </c>
      <c r="D494" s="25" t="s">
        <v>562</v>
      </c>
      <c r="E494" s="25" t="s">
        <v>129</v>
      </c>
      <c r="F494" s="25"/>
      <c r="G494" s="2">
        <f>G495</f>
        <v>29512.9</v>
      </c>
      <c r="H494" s="2">
        <f t="shared" si="56"/>
        <v>29512.9</v>
      </c>
      <c r="I494" s="2">
        <f t="shared" si="56"/>
        <v>29512.9</v>
      </c>
    </row>
    <row r="495" spans="1:9" ht="93.75">
      <c r="A495" s="18" t="s">
        <v>419</v>
      </c>
      <c r="B495" s="19">
        <v>208</v>
      </c>
      <c r="C495" s="25">
        <v>10</v>
      </c>
      <c r="D495" s="25" t="s">
        <v>562</v>
      </c>
      <c r="E495" s="25" t="s">
        <v>130</v>
      </c>
      <c r="F495" s="25"/>
      <c r="G495" s="2">
        <f t="shared" si="56"/>
        <v>29512.9</v>
      </c>
      <c r="H495" s="2">
        <f t="shared" si="56"/>
        <v>29512.9</v>
      </c>
      <c r="I495" s="2">
        <f>I496</f>
        <v>29512.9</v>
      </c>
    </row>
    <row r="496" spans="1:9" ht="37.5">
      <c r="A496" s="18" t="s">
        <v>590</v>
      </c>
      <c r="B496" s="19">
        <v>208</v>
      </c>
      <c r="C496" s="25">
        <v>10</v>
      </c>
      <c r="D496" s="25" t="s">
        <v>562</v>
      </c>
      <c r="E496" s="25" t="s">
        <v>130</v>
      </c>
      <c r="F496" s="25">
        <v>600</v>
      </c>
      <c r="G496" s="26">
        <v>29512.9</v>
      </c>
      <c r="H496" s="26">
        <v>29512.9</v>
      </c>
      <c r="I496" s="2">
        <v>29512.9</v>
      </c>
    </row>
    <row r="497" spans="1:9" s="63" customFormat="1" ht="37.5">
      <c r="A497" s="65" t="s">
        <v>625</v>
      </c>
      <c r="B497" s="66" t="s">
        <v>626</v>
      </c>
      <c r="C497" s="66"/>
      <c r="D497" s="66"/>
      <c r="E497" s="66"/>
      <c r="F497" s="66"/>
      <c r="G497" s="55">
        <f>G498+G525</f>
        <v>235903.5</v>
      </c>
      <c r="H497" s="55">
        <f>H498+H525</f>
        <v>210394.1</v>
      </c>
      <c r="I497" s="55">
        <f>I498+I525</f>
        <v>212751.90000000002</v>
      </c>
    </row>
    <row r="498" spans="1:9" ht="18.75">
      <c r="A498" s="18" t="s">
        <v>549</v>
      </c>
      <c r="B498" s="19">
        <v>209</v>
      </c>
      <c r="C498" s="25" t="s">
        <v>547</v>
      </c>
      <c r="D498" s="25" t="s">
        <v>523</v>
      </c>
      <c r="E498" s="25"/>
      <c r="F498" s="25"/>
      <c r="G498" s="2">
        <f>G499+G521</f>
        <v>80361.7</v>
      </c>
      <c r="H498" s="2">
        <f>H499+H521</f>
        <v>64934.4</v>
      </c>
      <c r="I498" s="2">
        <f>I499+I521</f>
        <v>67718.40000000001</v>
      </c>
    </row>
    <row r="499" spans="1:9" ht="18.75">
      <c r="A499" s="18" t="s">
        <v>487</v>
      </c>
      <c r="B499" s="19">
        <v>209</v>
      </c>
      <c r="C499" s="25" t="s">
        <v>547</v>
      </c>
      <c r="D499" s="25" t="s">
        <v>534</v>
      </c>
      <c r="E499" s="25"/>
      <c r="F499" s="25"/>
      <c r="G499" s="2">
        <f>G500+G515+G518</f>
        <v>80361.7</v>
      </c>
      <c r="H499" s="2">
        <f>H500+H515+H518</f>
        <v>64914.4</v>
      </c>
      <c r="I499" s="2">
        <f>I500+I515+I518</f>
        <v>67698.40000000001</v>
      </c>
    </row>
    <row r="500" spans="1:12" ht="37.5">
      <c r="A500" s="18" t="s">
        <v>521</v>
      </c>
      <c r="B500" s="19">
        <v>209</v>
      </c>
      <c r="C500" s="25" t="s">
        <v>547</v>
      </c>
      <c r="D500" s="25" t="s">
        <v>534</v>
      </c>
      <c r="E500" s="25" t="s">
        <v>32</v>
      </c>
      <c r="F500" s="25"/>
      <c r="G500" s="2">
        <f>G501</f>
        <v>80304.7</v>
      </c>
      <c r="H500" s="2">
        <f>H501</f>
        <v>64848.4</v>
      </c>
      <c r="I500" s="2">
        <f>I501</f>
        <v>67614.1</v>
      </c>
      <c r="J500" s="74"/>
      <c r="K500" s="74"/>
      <c r="L500" s="74"/>
    </row>
    <row r="501" spans="1:9" ht="37.5">
      <c r="A501" s="18" t="s">
        <v>627</v>
      </c>
      <c r="B501" s="19">
        <v>209</v>
      </c>
      <c r="C501" s="25" t="s">
        <v>547</v>
      </c>
      <c r="D501" s="25" t="s">
        <v>534</v>
      </c>
      <c r="E501" s="25" t="s">
        <v>33</v>
      </c>
      <c r="F501" s="25"/>
      <c r="G501" s="2">
        <f>G502+G504+G506</f>
        <v>80304.7</v>
      </c>
      <c r="H501" s="2">
        <f>H502+H504+H506</f>
        <v>64848.4</v>
      </c>
      <c r="I501" s="2">
        <f>I502+I504+I506</f>
        <v>67614.1</v>
      </c>
    </row>
    <row r="502" spans="1:9" ht="37.5">
      <c r="A502" s="18" t="s">
        <v>610</v>
      </c>
      <c r="B502" s="19">
        <v>209</v>
      </c>
      <c r="C502" s="25" t="s">
        <v>547</v>
      </c>
      <c r="D502" s="25" t="s">
        <v>534</v>
      </c>
      <c r="E502" s="25" t="s">
        <v>34</v>
      </c>
      <c r="F502" s="25"/>
      <c r="G502" s="2">
        <f>G503</f>
        <v>61421.6</v>
      </c>
      <c r="H502" s="2">
        <f>H503</f>
        <v>61421.6</v>
      </c>
      <c r="I502" s="2">
        <f>I503</f>
        <v>61421.6</v>
      </c>
    </row>
    <row r="503" spans="1:9" ht="37.5">
      <c r="A503" s="18" t="s">
        <v>590</v>
      </c>
      <c r="B503" s="19">
        <v>209</v>
      </c>
      <c r="C503" s="25" t="s">
        <v>547</v>
      </c>
      <c r="D503" s="25" t="s">
        <v>534</v>
      </c>
      <c r="E503" s="25" t="s">
        <v>34</v>
      </c>
      <c r="F503" s="25" t="s">
        <v>591</v>
      </c>
      <c r="G503" s="2">
        <v>61421.6</v>
      </c>
      <c r="H503" s="2">
        <v>61421.6</v>
      </c>
      <c r="I503" s="2">
        <v>61421.6</v>
      </c>
    </row>
    <row r="504" spans="1:9" ht="37.5">
      <c r="A504" s="18" t="s">
        <v>609</v>
      </c>
      <c r="B504" s="19">
        <v>209</v>
      </c>
      <c r="C504" s="25" t="s">
        <v>547</v>
      </c>
      <c r="D504" s="25" t="s">
        <v>534</v>
      </c>
      <c r="E504" s="25" t="s">
        <v>35</v>
      </c>
      <c r="F504" s="25"/>
      <c r="G504" s="2">
        <f>G505</f>
        <v>475.6</v>
      </c>
      <c r="H504" s="2">
        <f>H505</f>
        <v>613.4</v>
      </c>
      <c r="I504" s="2">
        <f>I505</f>
        <v>1374.4</v>
      </c>
    </row>
    <row r="505" spans="1:9" ht="37.5">
      <c r="A505" s="18" t="s">
        <v>590</v>
      </c>
      <c r="B505" s="19">
        <v>209</v>
      </c>
      <c r="C505" s="25" t="s">
        <v>547</v>
      </c>
      <c r="D505" s="25" t="s">
        <v>534</v>
      </c>
      <c r="E505" s="25" t="s">
        <v>35</v>
      </c>
      <c r="F505" s="25" t="s">
        <v>591</v>
      </c>
      <c r="G505" s="2">
        <v>475.6</v>
      </c>
      <c r="H505" s="2">
        <v>613.4</v>
      </c>
      <c r="I505" s="2">
        <v>1374.4</v>
      </c>
    </row>
    <row r="506" spans="1:9" ht="18.75">
      <c r="A506" s="18" t="s">
        <v>499</v>
      </c>
      <c r="B506" s="19">
        <v>209</v>
      </c>
      <c r="C506" s="25" t="s">
        <v>547</v>
      </c>
      <c r="D506" s="25" t="s">
        <v>534</v>
      </c>
      <c r="E506" s="25" t="s">
        <v>36</v>
      </c>
      <c r="F506" s="25"/>
      <c r="G506" s="2">
        <f>G507+G509+G511+G513</f>
        <v>18407.499999999996</v>
      </c>
      <c r="H506" s="2">
        <f>H507+H509+H511+H513</f>
        <v>2813.4</v>
      </c>
      <c r="I506" s="2">
        <f>I507+I509+I511+I513</f>
        <v>4818.1</v>
      </c>
    </row>
    <row r="507" spans="1:9" ht="56.25">
      <c r="A507" s="18" t="s">
        <v>677</v>
      </c>
      <c r="B507" s="19">
        <v>209</v>
      </c>
      <c r="C507" s="25" t="s">
        <v>547</v>
      </c>
      <c r="D507" s="25" t="s">
        <v>534</v>
      </c>
      <c r="E507" s="25" t="s">
        <v>37</v>
      </c>
      <c r="F507" s="25"/>
      <c r="G507" s="2">
        <f>G508</f>
        <v>11197.9</v>
      </c>
      <c r="H507" s="2">
        <f>H508</f>
        <v>2748.4</v>
      </c>
      <c r="I507" s="2">
        <f>I508</f>
        <v>0</v>
      </c>
    </row>
    <row r="508" spans="1:9" ht="37.5">
      <c r="A508" s="18" t="s">
        <v>590</v>
      </c>
      <c r="B508" s="19">
        <v>209</v>
      </c>
      <c r="C508" s="25" t="s">
        <v>547</v>
      </c>
      <c r="D508" s="25" t="s">
        <v>534</v>
      </c>
      <c r="E508" s="25" t="s">
        <v>37</v>
      </c>
      <c r="F508" s="25" t="s">
        <v>591</v>
      </c>
      <c r="G508" s="2">
        <v>11197.9</v>
      </c>
      <c r="H508" s="2">
        <v>2748.4</v>
      </c>
      <c r="I508" s="2">
        <v>0</v>
      </c>
    </row>
    <row r="509" spans="1:9" ht="56.25">
      <c r="A509" s="18" t="s">
        <v>677</v>
      </c>
      <c r="B509" s="19">
        <v>209</v>
      </c>
      <c r="C509" s="25" t="s">
        <v>547</v>
      </c>
      <c r="D509" s="25" t="s">
        <v>534</v>
      </c>
      <c r="E509" s="25" t="s">
        <v>38</v>
      </c>
      <c r="F509" s="25"/>
      <c r="G509" s="2">
        <f>G510</f>
        <v>3133.4</v>
      </c>
      <c r="H509" s="2">
        <f>H510</f>
        <v>65</v>
      </c>
      <c r="I509" s="2">
        <f>I510</f>
        <v>0</v>
      </c>
    </row>
    <row r="510" spans="1:9" ht="37.5">
      <c r="A510" s="18" t="s">
        <v>590</v>
      </c>
      <c r="B510" s="19">
        <v>209</v>
      </c>
      <c r="C510" s="25" t="s">
        <v>547</v>
      </c>
      <c r="D510" s="25" t="s">
        <v>534</v>
      </c>
      <c r="E510" s="25" t="s">
        <v>38</v>
      </c>
      <c r="F510" s="25" t="s">
        <v>591</v>
      </c>
      <c r="G510" s="2">
        <v>3133.4</v>
      </c>
      <c r="H510" s="2">
        <v>65</v>
      </c>
      <c r="I510" s="2">
        <v>0</v>
      </c>
    </row>
    <row r="511" spans="1:9" ht="56.25">
      <c r="A511" s="18" t="s">
        <v>646</v>
      </c>
      <c r="B511" s="19">
        <v>209</v>
      </c>
      <c r="C511" s="25" t="s">
        <v>547</v>
      </c>
      <c r="D511" s="25" t="s">
        <v>534</v>
      </c>
      <c r="E511" s="25" t="s">
        <v>39</v>
      </c>
      <c r="F511" s="25"/>
      <c r="G511" s="2">
        <f>G512</f>
        <v>3705.6</v>
      </c>
      <c r="H511" s="2">
        <f>H512</f>
        <v>0</v>
      </c>
      <c r="I511" s="2">
        <f>I512</f>
        <v>4380.1</v>
      </c>
    </row>
    <row r="512" spans="1:9" ht="37.5">
      <c r="A512" s="18" t="s">
        <v>590</v>
      </c>
      <c r="B512" s="19">
        <v>209</v>
      </c>
      <c r="C512" s="25" t="s">
        <v>547</v>
      </c>
      <c r="D512" s="25" t="s">
        <v>534</v>
      </c>
      <c r="E512" s="25" t="s">
        <v>39</v>
      </c>
      <c r="F512" s="25" t="s">
        <v>591</v>
      </c>
      <c r="G512" s="2">
        <v>3705.6</v>
      </c>
      <c r="H512" s="2">
        <v>0</v>
      </c>
      <c r="I512" s="2">
        <v>4380.1</v>
      </c>
    </row>
    <row r="513" spans="1:9" ht="56.25">
      <c r="A513" s="18" t="s">
        <v>443</v>
      </c>
      <c r="B513" s="19">
        <v>209</v>
      </c>
      <c r="C513" s="25" t="s">
        <v>547</v>
      </c>
      <c r="D513" s="25" t="s">
        <v>534</v>
      </c>
      <c r="E513" s="25" t="s">
        <v>40</v>
      </c>
      <c r="F513" s="25"/>
      <c r="G513" s="2">
        <f>G514</f>
        <v>370.6</v>
      </c>
      <c r="H513" s="2">
        <f>H514</f>
        <v>0</v>
      </c>
      <c r="I513" s="2">
        <f>I514</f>
        <v>438</v>
      </c>
    </row>
    <row r="514" spans="1:9" ht="37.5">
      <c r="A514" s="18" t="s">
        <v>590</v>
      </c>
      <c r="B514" s="19">
        <v>209</v>
      </c>
      <c r="C514" s="25" t="s">
        <v>547</v>
      </c>
      <c r="D514" s="25" t="s">
        <v>534</v>
      </c>
      <c r="E514" s="25" t="s">
        <v>40</v>
      </c>
      <c r="F514" s="25" t="s">
        <v>591</v>
      </c>
      <c r="G514" s="2">
        <v>370.6</v>
      </c>
      <c r="H514" s="2"/>
      <c r="I514" s="2">
        <v>438</v>
      </c>
    </row>
    <row r="515" spans="1:9" ht="112.5">
      <c r="A515" s="116" t="s">
        <v>436</v>
      </c>
      <c r="B515" s="19">
        <v>209</v>
      </c>
      <c r="C515" s="25" t="s">
        <v>547</v>
      </c>
      <c r="D515" s="25" t="s">
        <v>534</v>
      </c>
      <c r="E515" s="25" t="s">
        <v>131</v>
      </c>
      <c r="F515" s="25"/>
      <c r="G515" s="2">
        <f aca="true" t="shared" si="57" ref="G515:I516">G516</f>
        <v>57</v>
      </c>
      <c r="H515" s="2">
        <f t="shared" si="57"/>
        <v>60</v>
      </c>
      <c r="I515" s="2">
        <f t="shared" si="57"/>
        <v>84.3</v>
      </c>
    </row>
    <row r="516" spans="1:9" ht="37.5">
      <c r="A516" s="116" t="s">
        <v>609</v>
      </c>
      <c r="B516" s="19">
        <v>209</v>
      </c>
      <c r="C516" s="25" t="s">
        <v>547</v>
      </c>
      <c r="D516" s="25" t="s">
        <v>534</v>
      </c>
      <c r="E516" s="25" t="s">
        <v>132</v>
      </c>
      <c r="F516" s="25"/>
      <c r="G516" s="2">
        <f t="shared" si="57"/>
        <v>57</v>
      </c>
      <c r="H516" s="2">
        <f t="shared" si="57"/>
        <v>60</v>
      </c>
      <c r="I516" s="2">
        <f t="shared" si="57"/>
        <v>84.3</v>
      </c>
    </row>
    <row r="517" spans="1:9" ht="37.5">
      <c r="A517" s="50" t="s">
        <v>590</v>
      </c>
      <c r="B517" s="19">
        <v>209</v>
      </c>
      <c r="C517" s="25" t="s">
        <v>547</v>
      </c>
      <c r="D517" s="25" t="s">
        <v>534</v>
      </c>
      <c r="E517" s="25" t="s">
        <v>132</v>
      </c>
      <c r="F517" s="25" t="s">
        <v>591</v>
      </c>
      <c r="G517" s="2">
        <v>57</v>
      </c>
      <c r="H517" s="2">
        <v>60</v>
      </c>
      <c r="I517" s="2">
        <v>84.3</v>
      </c>
    </row>
    <row r="518" spans="1:9" ht="56.25">
      <c r="A518" s="116" t="s">
        <v>475</v>
      </c>
      <c r="B518" s="19">
        <v>209</v>
      </c>
      <c r="C518" s="25" t="s">
        <v>547</v>
      </c>
      <c r="D518" s="25" t="s">
        <v>534</v>
      </c>
      <c r="E518" s="25" t="s">
        <v>109</v>
      </c>
      <c r="F518" s="25"/>
      <c r="G518" s="2">
        <f aca="true" t="shared" si="58" ref="G518:I519">G519</f>
        <v>0</v>
      </c>
      <c r="H518" s="2">
        <f t="shared" si="58"/>
        <v>6</v>
      </c>
      <c r="I518" s="2">
        <f t="shared" si="58"/>
        <v>0</v>
      </c>
    </row>
    <row r="519" spans="1:9" ht="37.5">
      <c r="A519" s="116" t="s">
        <v>609</v>
      </c>
      <c r="B519" s="19">
        <v>209</v>
      </c>
      <c r="C519" s="25" t="s">
        <v>547</v>
      </c>
      <c r="D519" s="25" t="s">
        <v>534</v>
      </c>
      <c r="E519" s="25" t="s">
        <v>133</v>
      </c>
      <c r="F519" s="25"/>
      <c r="G519" s="2">
        <f t="shared" si="58"/>
        <v>0</v>
      </c>
      <c r="H519" s="2">
        <f t="shared" si="58"/>
        <v>6</v>
      </c>
      <c r="I519" s="2">
        <f t="shared" si="58"/>
        <v>0</v>
      </c>
    </row>
    <row r="520" spans="1:9" ht="37.5">
      <c r="A520" s="50" t="s">
        <v>590</v>
      </c>
      <c r="B520" s="19">
        <v>209</v>
      </c>
      <c r="C520" s="25" t="s">
        <v>547</v>
      </c>
      <c r="D520" s="25" t="s">
        <v>534</v>
      </c>
      <c r="E520" s="25" t="s">
        <v>133</v>
      </c>
      <c r="F520" s="25" t="s">
        <v>591</v>
      </c>
      <c r="G520" s="2">
        <v>0</v>
      </c>
      <c r="H520" s="2">
        <v>6</v>
      </c>
      <c r="I520" s="2">
        <v>0</v>
      </c>
    </row>
    <row r="521" spans="1:9" ht="37.5">
      <c r="A521" s="18" t="s">
        <v>550</v>
      </c>
      <c r="B521" s="19">
        <v>209</v>
      </c>
      <c r="C521" s="25" t="s">
        <v>547</v>
      </c>
      <c r="D521" s="25" t="s">
        <v>548</v>
      </c>
      <c r="E521" s="25"/>
      <c r="F521" s="25"/>
      <c r="G521" s="2">
        <f aca="true" t="shared" si="59" ref="G521:H523">G522</f>
        <v>0</v>
      </c>
      <c r="H521" s="93">
        <f t="shared" si="59"/>
        <v>20</v>
      </c>
      <c r="I521" s="2">
        <f>I522</f>
        <v>20</v>
      </c>
    </row>
    <row r="522" spans="1:9" ht="37.5">
      <c r="A522" s="18" t="s">
        <v>410</v>
      </c>
      <c r="B522" s="19">
        <v>209</v>
      </c>
      <c r="C522" s="25" t="s">
        <v>547</v>
      </c>
      <c r="D522" s="25" t="s">
        <v>548</v>
      </c>
      <c r="E522" s="25" t="s">
        <v>42</v>
      </c>
      <c r="F522" s="25"/>
      <c r="G522" s="2">
        <f t="shared" si="59"/>
        <v>0</v>
      </c>
      <c r="H522" s="93">
        <f t="shared" si="59"/>
        <v>20</v>
      </c>
      <c r="I522" s="2">
        <f>I523</f>
        <v>20</v>
      </c>
    </row>
    <row r="523" spans="1:9" ht="18.75">
      <c r="A523" s="18" t="s">
        <v>531</v>
      </c>
      <c r="B523" s="19">
        <v>209</v>
      </c>
      <c r="C523" s="25" t="s">
        <v>547</v>
      </c>
      <c r="D523" s="25" t="s">
        <v>548</v>
      </c>
      <c r="E523" s="25" t="s">
        <v>43</v>
      </c>
      <c r="F523" s="25"/>
      <c r="G523" s="2">
        <f t="shared" si="59"/>
        <v>0</v>
      </c>
      <c r="H523" s="93">
        <f t="shared" si="59"/>
        <v>20</v>
      </c>
      <c r="I523" s="2">
        <f>I524</f>
        <v>20</v>
      </c>
    </row>
    <row r="524" spans="1:9" ht="37.5">
      <c r="A524" s="18" t="s">
        <v>536</v>
      </c>
      <c r="B524" s="19">
        <v>209</v>
      </c>
      <c r="C524" s="25" t="s">
        <v>547</v>
      </c>
      <c r="D524" s="25" t="s">
        <v>548</v>
      </c>
      <c r="E524" s="25" t="s">
        <v>43</v>
      </c>
      <c r="F524" s="25" t="s">
        <v>538</v>
      </c>
      <c r="G524" s="2">
        <v>0</v>
      </c>
      <c r="H524" s="131">
        <v>20</v>
      </c>
      <c r="I524" s="2">
        <v>20</v>
      </c>
    </row>
    <row r="525" spans="1:9" ht="18.75">
      <c r="A525" s="18" t="s">
        <v>628</v>
      </c>
      <c r="B525" s="19">
        <v>209</v>
      </c>
      <c r="C525" s="25" t="s">
        <v>577</v>
      </c>
      <c r="D525" s="25" t="s">
        <v>523</v>
      </c>
      <c r="E525" s="25"/>
      <c r="F525" s="25"/>
      <c r="G525" s="2">
        <f>G526+G564</f>
        <v>155541.8</v>
      </c>
      <c r="H525" s="2">
        <f>H526+H564</f>
        <v>145459.7</v>
      </c>
      <c r="I525" s="2">
        <f>I526+I564</f>
        <v>145033.5</v>
      </c>
    </row>
    <row r="526" spans="1:9" ht="18.75">
      <c r="A526" s="18" t="s">
        <v>629</v>
      </c>
      <c r="B526" s="19">
        <v>209</v>
      </c>
      <c r="C526" s="25" t="s">
        <v>577</v>
      </c>
      <c r="D526" s="25" t="s">
        <v>533</v>
      </c>
      <c r="E526" s="25"/>
      <c r="F526" s="25"/>
      <c r="G526" s="2">
        <f>G527+G537+G561+G558</f>
        <v>117297.39999999998</v>
      </c>
      <c r="H526" s="2">
        <f>H527+H537+H561+H558</f>
        <v>107735.00000000001</v>
      </c>
      <c r="I526" s="2">
        <f>I527+I537+I561+I558</f>
        <v>107308.6</v>
      </c>
    </row>
    <row r="527" spans="1:9" ht="37.5">
      <c r="A527" s="18" t="s">
        <v>630</v>
      </c>
      <c r="B527" s="19">
        <v>209</v>
      </c>
      <c r="C527" s="25" t="s">
        <v>577</v>
      </c>
      <c r="D527" s="25" t="s">
        <v>533</v>
      </c>
      <c r="E527" s="25" t="s">
        <v>134</v>
      </c>
      <c r="F527" s="25"/>
      <c r="G527" s="2">
        <f>G528+G534+G531</f>
        <v>19</v>
      </c>
      <c r="H527" s="2">
        <f>H528+H534+H531</f>
        <v>19</v>
      </c>
      <c r="I527" s="2">
        <f>I528+I534+I531</f>
        <v>19</v>
      </c>
    </row>
    <row r="528" spans="1:9" ht="37.5">
      <c r="A528" s="18" t="s">
        <v>631</v>
      </c>
      <c r="B528" s="19">
        <v>209</v>
      </c>
      <c r="C528" s="25" t="s">
        <v>577</v>
      </c>
      <c r="D528" s="25" t="s">
        <v>533</v>
      </c>
      <c r="E528" s="25" t="s">
        <v>135</v>
      </c>
      <c r="F528" s="25"/>
      <c r="G528" s="2">
        <f aca="true" t="shared" si="60" ref="G528:I532">G529</f>
        <v>10</v>
      </c>
      <c r="H528" s="2">
        <f t="shared" si="60"/>
        <v>10</v>
      </c>
      <c r="I528" s="2">
        <f t="shared" si="60"/>
        <v>10</v>
      </c>
    </row>
    <row r="529" spans="1:9" ht="37.5">
      <c r="A529" s="18" t="s">
        <v>609</v>
      </c>
      <c r="B529" s="19">
        <v>209</v>
      </c>
      <c r="C529" s="25" t="s">
        <v>577</v>
      </c>
      <c r="D529" s="25" t="s">
        <v>533</v>
      </c>
      <c r="E529" s="25" t="s">
        <v>136</v>
      </c>
      <c r="F529" s="25"/>
      <c r="G529" s="2">
        <f t="shared" si="60"/>
        <v>10</v>
      </c>
      <c r="H529" s="2">
        <f t="shared" si="60"/>
        <v>10</v>
      </c>
      <c r="I529" s="2">
        <f t="shared" si="60"/>
        <v>10</v>
      </c>
    </row>
    <row r="530" spans="1:9" ht="37.5">
      <c r="A530" s="18" t="s">
        <v>590</v>
      </c>
      <c r="B530" s="19">
        <v>209</v>
      </c>
      <c r="C530" s="25" t="s">
        <v>577</v>
      </c>
      <c r="D530" s="25" t="s">
        <v>533</v>
      </c>
      <c r="E530" s="25" t="s">
        <v>136</v>
      </c>
      <c r="F530" s="25" t="s">
        <v>591</v>
      </c>
      <c r="G530" s="2">
        <v>10</v>
      </c>
      <c r="H530" s="2">
        <v>10</v>
      </c>
      <c r="I530" s="2">
        <v>10</v>
      </c>
    </row>
    <row r="531" spans="1:9" ht="18.75">
      <c r="A531" s="18" t="s">
        <v>456</v>
      </c>
      <c r="B531" s="19">
        <v>209</v>
      </c>
      <c r="C531" s="25" t="s">
        <v>577</v>
      </c>
      <c r="D531" s="25" t="s">
        <v>533</v>
      </c>
      <c r="E531" s="25" t="s">
        <v>137</v>
      </c>
      <c r="F531" s="25"/>
      <c r="G531" s="2">
        <f t="shared" si="60"/>
        <v>4</v>
      </c>
      <c r="H531" s="2">
        <f t="shared" si="60"/>
        <v>4</v>
      </c>
      <c r="I531" s="2">
        <f t="shared" si="60"/>
        <v>4</v>
      </c>
    </row>
    <row r="532" spans="1:9" ht="37.5">
      <c r="A532" s="18" t="s">
        <v>609</v>
      </c>
      <c r="B532" s="19">
        <v>209</v>
      </c>
      <c r="C532" s="25" t="s">
        <v>577</v>
      </c>
      <c r="D532" s="25" t="s">
        <v>533</v>
      </c>
      <c r="E532" s="25" t="s">
        <v>138</v>
      </c>
      <c r="F532" s="25"/>
      <c r="G532" s="2">
        <f t="shared" si="60"/>
        <v>4</v>
      </c>
      <c r="H532" s="2">
        <f t="shared" si="60"/>
        <v>4</v>
      </c>
      <c r="I532" s="2">
        <f t="shared" si="60"/>
        <v>4</v>
      </c>
    </row>
    <row r="533" spans="1:9" ht="37.5">
      <c r="A533" s="18" t="s">
        <v>590</v>
      </c>
      <c r="B533" s="19">
        <v>209</v>
      </c>
      <c r="C533" s="25" t="s">
        <v>577</v>
      </c>
      <c r="D533" s="25" t="s">
        <v>533</v>
      </c>
      <c r="E533" s="25" t="s">
        <v>138</v>
      </c>
      <c r="F533" s="25" t="s">
        <v>591</v>
      </c>
      <c r="G533" s="2">
        <v>4</v>
      </c>
      <c r="H533" s="2">
        <v>4</v>
      </c>
      <c r="I533" s="2">
        <v>4</v>
      </c>
    </row>
    <row r="534" spans="1:9" ht="37.5">
      <c r="A534" s="18" t="s">
        <v>457</v>
      </c>
      <c r="B534" s="19">
        <v>209</v>
      </c>
      <c r="C534" s="25" t="s">
        <v>577</v>
      </c>
      <c r="D534" s="25" t="s">
        <v>533</v>
      </c>
      <c r="E534" s="25" t="s">
        <v>139</v>
      </c>
      <c r="F534" s="25"/>
      <c r="G534" s="2">
        <f aca="true" t="shared" si="61" ref="G534:I535">G535</f>
        <v>5</v>
      </c>
      <c r="H534" s="2">
        <f t="shared" si="61"/>
        <v>5</v>
      </c>
      <c r="I534" s="2">
        <f t="shared" si="61"/>
        <v>5</v>
      </c>
    </row>
    <row r="535" spans="1:9" ht="37.5">
      <c r="A535" s="18" t="s">
        <v>609</v>
      </c>
      <c r="B535" s="19">
        <v>209</v>
      </c>
      <c r="C535" s="25" t="s">
        <v>577</v>
      </c>
      <c r="D535" s="25" t="s">
        <v>533</v>
      </c>
      <c r="E535" s="25" t="s">
        <v>140</v>
      </c>
      <c r="F535" s="25"/>
      <c r="G535" s="2">
        <f t="shared" si="61"/>
        <v>5</v>
      </c>
      <c r="H535" s="2">
        <f t="shared" si="61"/>
        <v>5</v>
      </c>
      <c r="I535" s="2">
        <f t="shared" si="61"/>
        <v>5</v>
      </c>
    </row>
    <row r="536" spans="1:9" ht="37.5">
      <c r="A536" s="18" t="s">
        <v>590</v>
      </c>
      <c r="B536" s="19">
        <v>209</v>
      </c>
      <c r="C536" s="25" t="s">
        <v>577</v>
      </c>
      <c r="D536" s="25" t="s">
        <v>533</v>
      </c>
      <c r="E536" s="25" t="s">
        <v>140</v>
      </c>
      <c r="F536" s="25" t="s">
        <v>591</v>
      </c>
      <c r="G536" s="2">
        <v>5</v>
      </c>
      <c r="H536" s="2">
        <v>5</v>
      </c>
      <c r="I536" s="2">
        <v>5</v>
      </c>
    </row>
    <row r="537" spans="1:9" ht="37.5">
      <c r="A537" s="18" t="s">
        <v>521</v>
      </c>
      <c r="B537" s="19">
        <v>209</v>
      </c>
      <c r="C537" s="25" t="s">
        <v>577</v>
      </c>
      <c r="D537" s="25" t="s">
        <v>533</v>
      </c>
      <c r="E537" s="25" t="s">
        <v>32</v>
      </c>
      <c r="F537" s="25"/>
      <c r="G537" s="2">
        <f>G538+G548+G553</f>
        <v>116508.69999999998</v>
      </c>
      <c r="H537" s="2">
        <f>H538+H548+H553</f>
        <v>106720.30000000002</v>
      </c>
      <c r="I537" s="2">
        <f>I538+I548+I553</f>
        <v>105959.1</v>
      </c>
    </row>
    <row r="538" spans="1:9" ht="37.5">
      <c r="A538" s="18" t="s">
        <v>632</v>
      </c>
      <c r="B538" s="19">
        <v>209</v>
      </c>
      <c r="C538" s="25" t="s">
        <v>577</v>
      </c>
      <c r="D538" s="25" t="s">
        <v>533</v>
      </c>
      <c r="E538" s="25" t="s">
        <v>141</v>
      </c>
      <c r="F538" s="25"/>
      <c r="G538" s="2">
        <f>G539+G541+G543</f>
        <v>46025.299999999996</v>
      </c>
      <c r="H538" s="2">
        <f>H539+H541+H543</f>
        <v>35234.8</v>
      </c>
      <c r="I538" s="2">
        <f>I539+I541+I543</f>
        <v>35616.7</v>
      </c>
    </row>
    <row r="539" spans="1:9" ht="37.5">
      <c r="A539" s="18" t="s">
        <v>610</v>
      </c>
      <c r="B539" s="19">
        <v>209</v>
      </c>
      <c r="C539" s="25" t="s">
        <v>577</v>
      </c>
      <c r="D539" s="25" t="s">
        <v>533</v>
      </c>
      <c r="E539" s="25" t="s">
        <v>142</v>
      </c>
      <c r="F539" s="25"/>
      <c r="G539" s="2">
        <f>G540</f>
        <v>34162.7</v>
      </c>
      <c r="H539" s="2">
        <f>H540</f>
        <v>34164.8</v>
      </c>
      <c r="I539" s="2">
        <f>I540</f>
        <v>34165.1</v>
      </c>
    </row>
    <row r="540" spans="1:9" ht="37.5">
      <c r="A540" s="18" t="s">
        <v>590</v>
      </c>
      <c r="B540" s="19">
        <v>209</v>
      </c>
      <c r="C540" s="25" t="s">
        <v>577</v>
      </c>
      <c r="D540" s="25" t="s">
        <v>533</v>
      </c>
      <c r="E540" s="25" t="s">
        <v>142</v>
      </c>
      <c r="F540" s="25" t="s">
        <v>591</v>
      </c>
      <c r="G540" s="2">
        <v>34162.7</v>
      </c>
      <c r="H540" s="2">
        <v>34164.8</v>
      </c>
      <c r="I540" s="2">
        <v>34165.1</v>
      </c>
    </row>
    <row r="541" spans="1:9" ht="37.5">
      <c r="A541" s="18" t="s">
        <v>609</v>
      </c>
      <c r="B541" s="19">
        <v>209</v>
      </c>
      <c r="C541" s="25" t="s">
        <v>577</v>
      </c>
      <c r="D541" s="25" t="s">
        <v>533</v>
      </c>
      <c r="E541" s="25" t="s">
        <v>143</v>
      </c>
      <c r="F541" s="25"/>
      <c r="G541" s="2">
        <f>G542</f>
        <v>862.6</v>
      </c>
      <c r="H541" s="2">
        <f>H542</f>
        <v>1070</v>
      </c>
      <c r="I541" s="2">
        <f>I542</f>
        <v>1451.6</v>
      </c>
    </row>
    <row r="542" spans="1:9" ht="37.5">
      <c r="A542" s="18" t="s">
        <v>590</v>
      </c>
      <c r="B542" s="19">
        <v>209</v>
      </c>
      <c r="C542" s="25" t="s">
        <v>577</v>
      </c>
      <c r="D542" s="25" t="s">
        <v>533</v>
      </c>
      <c r="E542" s="25" t="s">
        <v>143</v>
      </c>
      <c r="F542" s="25" t="s">
        <v>591</v>
      </c>
      <c r="G542" s="2">
        <v>862.6</v>
      </c>
      <c r="H542" s="2">
        <v>1070</v>
      </c>
      <c r="I542" s="2">
        <v>1451.6</v>
      </c>
    </row>
    <row r="543" spans="1:9" ht="18.75">
      <c r="A543" s="18" t="s">
        <v>499</v>
      </c>
      <c r="B543" s="19">
        <v>209</v>
      </c>
      <c r="C543" s="25" t="s">
        <v>577</v>
      </c>
      <c r="D543" s="25" t="s">
        <v>533</v>
      </c>
      <c r="E543" s="25" t="s">
        <v>144</v>
      </c>
      <c r="F543" s="25"/>
      <c r="G543" s="2">
        <f>G544+G546</f>
        <v>11000</v>
      </c>
      <c r="H543" s="2">
        <f>H544+H546</f>
        <v>0</v>
      </c>
      <c r="I543" s="2">
        <f>I544+I546</f>
        <v>0</v>
      </c>
    </row>
    <row r="544" spans="1:9" ht="37.5">
      <c r="A544" s="18" t="s">
        <v>500</v>
      </c>
      <c r="B544" s="19">
        <v>209</v>
      </c>
      <c r="C544" s="25" t="s">
        <v>577</v>
      </c>
      <c r="D544" s="25" t="s">
        <v>533</v>
      </c>
      <c r="E544" s="25" t="s">
        <v>145</v>
      </c>
      <c r="F544" s="25"/>
      <c r="G544" s="2">
        <f>G545</f>
        <v>10000</v>
      </c>
      <c r="H544" s="2">
        <f>H545</f>
        <v>0</v>
      </c>
      <c r="I544" s="2">
        <f>I545</f>
        <v>0</v>
      </c>
    </row>
    <row r="545" spans="1:9" ht="37.5">
      <c r="A545" s="18" t="s">
        <v>590</v>
      </c>
      <c r="B545" s="19">
        <v>209</v>
      </c>
      <c r="C545" s="25" t="s">
        <v>577</v>
      </c>
      <c r="D545" s="25" t="s">
        <v>533</v>
      </c>
      <c r="E545" s="25" t="s">
        <v>145</v>
      </c>
      <c r="F545" s="25" t="s">
        <v>591</v>
      </c>
      <c r="G545" s="2">
        <v>10000</v>
      </c>
      <c r="H545" s="2">
        <v>0</v>
      </c>
      <c r="I545" s="2">
        <v>0</v>
      </c>
    </row>
    <row r="546" spans="1:9" ht="37.5">
      <c r="A546" s="18" t="s">
        <v>500</v>
      </c>
      <c r="B546" s="19">
        <v>209</v>
      </c>
      <c r="C546" s="25" t="s">
        <v>577</v>
      </c>
      <c r="D546" s="25" t="s">
        <v>533</v>
      </c>
      <c r="E546" s="25" t="s">
        <v>146</v>
      </c>
      <c r="F546" s="25"/>
      <c r="G546" s="2">
        <f>G547</f>
        <v>1000</v>
      </c>
      <c r="H546" s="2">
        <v>0</v>
      </c>
      <c r="I546" s="2">
        <f>I547</f>
        <v>0</v>
      </c>
    </row>
    <row r="547" spans="1:9" ht="37.5">
      <c r="A547" s="18" t="s">
        <v>590</v>
      </c>
      <c r="B547" s="19">
        <v>209</v>
      </c>
      <c r="C547" s="25" t="s">
        <v>577</v>
      </c>
      <c r="D547" s="25" t="s">
        <v>533</v>
      </c>
      <c r="E547" s="25" t="s">
        <v>146</v>
      </c>
      <c r="F547" s="25" t="s">
        <v>591</v>
      </c>
      <c r="G547" s="2">
        <v>1000</v>
      </c>
      <c r="H547" s="2">
        <v>0</v>
      </c>
      <c r="I547" s="2">
        <v>0</v>
      </c>
    </row>
    <row r="548" spans="1:9" ht="37.5">
      <c r="A548" s="18" t="s">
        <v>633</v>
      </c>
      <c r="B548" s="19">
        <v>209</v>
      </c>
      <c r="C548" s="25" t="s">
        <v>577</v>
      </c>
      <c r="D548" s="25" t="s">
        <v>533</v>
      </c>
      <c r="E548" s="25" t="s">
        <v>147</v>
      </c>
      <c r="F548" s="25"/>
      <c r="G548" s="2">
        <f>G549+G551</f>
        <v>60908</v>
      </c>
      <c r="H548" s="2">
        <f>H549+H551</f>
        <v>61910.4</v>
      </c>
      <c r="I548" s="2">
        <f>I549+I551</f>
        <v>60767.3</v>
      </c>
    </row>
    <row r="549" spans="1:9" ht="37.5">
      <c r="A549" s="18" t="s">
        <v>610</v>
      </c>
      <c r="B549" s="19">
        <v>209</v>
      </c>
      <c r="C549" s="25" t="s">
        <v>577</v>
      </c>
      <c r="D549" s="25" t="s">
        <v>533</v>
      </c>
      <c r="E549" s="25" t="s">
        <v>148</v>
      </c>
      <c r="F549" s="25"/>
      <c r="G549" s="2">
        <f>G550</f>
        <v>60137.5</v>
      </c>
      <c r="H549" s="2">
        <f>H550</f>
        <v>60135.4</v>
      </c>
      <c r="I549" s="2">
        <f>I550</f>
        <v>60134.9</v>
      </c>
    </row>
    <row r="550" spans="1:9" ht="37.5">
      <c r="A550" s="18" t="s">
        <v>590</v>
      </c>
      <c r="B550" s="19">
        <v>209</v>
      </c>
      <c r="C550" s="25" t="s">
        <v>577</v>
      </c>
      <c r="D550" s="25" t="s">
        <v>533</v>
      </c>
      <c r="E550" s="25" t="s">
        <v>148</v>
      </c>
      <c r="F550" s="25" t="s">
        <v>591</v>
      </c>
      <c r="G550" s="2">
        <v>60137.5</v>
      </c>
      <c r="H550" s="2">
        <v>60135.4</v>
      </c>
      <c r="I550" s="2">
        <v>60134.9</v>
      </c>
    </row>
    <row r="551" spans="1:9" ht="37.5">
      <c r="A551" s="18" t="s">
        <v>609</v>
      </c>
      <c r="B551" s="19">
        <v>209</v>
      </c>
      <c r="C551" s="25" t="s">
        <v>577</v>
      </c>
      <c r="D551" s="25" t="s">
        <v>533</v>
      </c>
      <c r="E551" s="25" t="s">
        <v>149</v>
      </c>
      <c r="F551" s="25"/>
      <c r="G551" s="2">
        <f>G552</f>
        <v>770.5</v>
      </c>
      <c r="H551" s="2">
        <f>H552</f>
        <v>1775</v>
      </c>
      <c r="I551" s="2">
        <f>I552</f>
        <v>632.4</v>
      </c>
    </row>
    <row r="552" spans="1:9" ht="37.5">
      <c r="A552" s="18" t="s">
        <v>590</v>
      </c>
      <c r="B552" s="19">
        <v>209</v>
      </c>
      <c r="C552" s="25" t="s">
        <v>577</v>
      </c>
      <c r="D552" s="25" t="s">
        <v>533</v>
      </c>
      <c r="E552" s="25" t="s">
        <v>149</v>
      </c>
      <c r="F552" s="25" t="s">
        <v>591</v>
      </c>
      <c r="G552" s="2">
        <v>770.5</v>
      </c>
      <c r="H552" s="2">
        <v>1775</v>
      </c>
      <c r="I552" s="2">
        <v>632.4</v>
      </c>
    </row>
    <row r="553" spans="1:9" ht="18.75">
      <c r="A553" s="18" t="s">
        <v>634</v>
      </c>
      <c r="B553" s="19">
        <v>209</v>
      </c>
      <c r="C553" s="25" t="s">
        <v>577</v>
      </c>
      <c r="D553" s="25" t="s">
        <v>533</v>
      </c>
      <c r="E553" s="25" t="s">
        <v>150</v>
      </c>
      <c r="F553" s="25"/>
      <c r="G553" s="2">
        <f>G554+G556</f>
        <v>9575.4</v>
      </c>
      <c r="H553" s="2">
        <f>H554+H556</f>
        <v>9575.1</v>
      </c>
      <c r="I553" s="2">
        <f>I554+I556</f>
        <v>9575.1</v>
      </c>
    </row>
    <row r="554" spans="1:9" ht="37.5">
      <c r="A554" s="18" t="s">
        <v>610</v>
      </c>
      <c r="B554" s="19">
        <v>209</v>
      </c>
      <c r="C554" s="25" t="s">
        <v>577</v>
      </c>
      <c r="D554" s="25" t="s">
        <v>533</v>
      </c>
      <c r="E554" s="25" t="s">
        <v>151</v>
      </c>
      <c r="F554" s="25"/>
      <c r="G554" s="2">
        <f>G555</f>
        <v>9500.4</v>
      </c>
      <c r="H554" s="2">
        <f>H555</f>
        <v>9500.1</v>
      </c>
      <c r="I554" s="2">
        <f>I555</f>
        <v>9500.1</v>
      </c>
    </row>
    <row r="555" spans="1:9" ht="37.5">
      <c r="A555" s="18" t="s">
        <v>590</v>
      </c>
      <c r="B555" s="19">
        <v>209</v>
      </c>
      <c r="C555" s="25" t="s">
        <v>577</v>
      </c>
      <c r="D555" s="25" t="s">
        <v>533</v>
      </c>
      <c r="E555" s="25" t="s">
        <v>151</v>
      </c>
      <c r="F555" s="25" t="s">
        <v>591</v>
      </c>
      <c r="G555" s="2">
        <v>9500.4</v>
      </c>
      <c r="H555" s="2">
        <v>9500.1</v>
      </c>
      <c r="I555" s="2">
        <v>9500.1</v>
      </c>
    </row>
    <row r="556" spans="1:9" ht="37.5">
      <c r="A556" s="18" t="s">
        <v>609</v>
      </c>
      <c r="B556" s="19">
        <v>209</v>
      </c>
      <c r="C556" s="25" t="s">
        <v>577</v>
      </c>
      <c r="D556" s="25" t="s">
        <v>533</v>
      </c>
      <c r="E556" s="25" t="s">
        <v>152</v>
      </c>
      <c r="F556" s="25"/>
      <c r="G556" s="2">
        <f>G557</f>
        <v>75</v>
      </c>
      <c r="H556" s="2">
        <f>H557</f>
        <v>75</v>
      </c>
      <c r="I556" s="2">
        <f>I557</f>
        <v>75</v>
      </c>
    </row>
    <row r="557" spans="1:9" ht="37.5">
      <c r="A557" s="18" t="s">
        <v>590</v>
      </c>
      <c r="B557" s="19">
        <v>209</v>
      </c>
      <c r="C557" s="25" t="s">
        <v>577</v>
      </c>
      <c r="D557" s="25" t="s">
        <v>533</v>
      </c>
      <c r="E557" s="25" t="s">
        <v>152</v>
      </c>
      <c r="F557" s="25" t="s">
        <v>591</v>
      </c>
      <c r="G557" s="2">
        <v>75</v>
      </c>
      <c r="H557" s="2">
        <v>75</v>
      </c>
      <c r="I557" s="2">
        <v>75</v>
      </c>
    </row>
    <row r="558" spans="1:9" ht="112.5">
      <c r="A558" s="116" t="s">
        <v>436</v>
      </c>
      <c r="B558" s="19">
        <v>209</v>
      </c>
      <c r="C558" s="25" t="s">
        <v>577</v>
      </c>
      <c r="D558" s="25" t="s">
        <v>533</v>
      </c>
      <c r="E558" s="25" t="s">
        <v>131</v>
      </c>
      <c r="F558" s="25"/>
      <c r="G558" s="2">
        <f aca="true" t="shared" si="62" ref="G558:I559">G559</f>
        <v>762.7</v>
      </c>
      <c r="H558" s="2">
        <f t="shared" si="62"/>
        <v>994.7</v>
      </c>
      <c r="I558" s="2">
        <f t="shared" si="62"/>
        <v>1323.5</v>
      </c>
    </row>
    <row r="559" spans="1:9" ht="37.5">
      <c r="A559" s="116" t="s">
        <v>609</v>
      </c>
      <c r="B559" s="19">
        <v>209</v>
      </c>
      <c r="C559" s="25" t="s">
        <v>577</v>
      </c>
      <c r="D559" s="25" t="s">
        <v>533</v>
      </c>
      <c r="E559" s="25" t="s">
        <v>132</v>
      </c>
      <c r="F559" s="25"/>
      <c r="G559" s="2">
        <f t="shared" si="62"/>
        <v>762.7</v>
      </c>
      <c r="H559" s="2">
        <f t="shared" si="62"/>
        <v>994.7</v>
      </c>
      <c r="I559" s="2">
        <f t="shared" si="62"/>
        <v>1323.5</v>
      </c>
    </row>
    <row r="560" spans="1:9" ht="37.5">
      <c r="A560" s="23" t="s">
        <v>590</v>
      </c>
      <c r="B560" s="19">
        <v>209</v>
      </c>
      <c r="C560" s="25" t="s">
        <v>577</v>
      </c>
      <c r="D560" s="25" t="s">
        <v>533</v>
      </c>
      <c r="E560" s="25" t="s">
        <v>132</v>
      </c>
      <c r="F560" s="25" t="s">
        <v>591</v>
      </c>
      <c r="G560" s="2">
        <v>762.7</v>
      </c>
      <c r="H560" s="2">
        <v>994.7</v>
      </c>
      <c r="I560" s="2">
        <v>1323.5</v>
      </c>
    </row>
    <row r="561" spans="1:9" ht="56.25">
      <c r="A561" s="18" t="s">
        <v>492</v>
      </c>
      <c r="B561" s="19">
        <v>209</v>
      </c>
      <c r="C561" s="25" t="s">
        <v>577</v>
      </c>
      <c r="D561" s="25" t="s">
        <v>533</v>
      </c>
      <c r="E561" s="25" t="s">
        <v>109</v>
      </c>
      <c r="F561" s="25"/>
      <c r="G561" s="29">
        <f aca="true" t="shared" si="63" ref="G561:I562">G562</f>
        <v>7</v>
      </c>
      <c r="H561" s="29">
        <f t="shared" si="63"/>
        <v>1</v>
      </c>
      <c r="I561" s="29">
        <f t="shared" si="63"/>
        <v>7</v>
      </c>
    </row>
    <row r="562" spans="1:9" ht="37.5">
      <c r="A562" s="18" t="s">
        <v>609</v>
      </c>
      <c r="B562" s="19">
        <v>209</v>
      </c>
      <c r="C562" s="25" t="s">
        <v>577</v>
      </c>
      <c r="D562" s="25" t="s">
        <v>533</v>
      </c>
      <c r="E562" s="25" t="s">
        <v>133</v>
      </c>
      <c r="F562" s="25"/>
      <c r="G562" s="29">
        <f t="shared" si="63"/>
        <v>7</v>
      </c>
      <c r="H562" s="29">
        <f t="shared" si="63"/>
        <v>1</v>
      </c>
      <c r="I562" s="29">
        <f t="shared" si="63"/>
        <v>7</v>
      </c>
    </row>
    <row r="563" spans="1:9" ht="37.5">
      <c r="A563" s="18" t="s">
        <v>590</v>
      </c>
      <c r="B563" s="19">
        <v>209</v>
      </c>
      <c r="C563" s="25" t="s">
        <v>577</v>
      </c>
      <c r="D563" s="25" t="s">
        <v>533</v>
      </c>
      <c r="E563" s="25" t="s">
        <v>133</v>
      </c>
      <c r="F563" s="25" t="s">
        <v>591</v>
      </c>
      <c r="G563" s="29">
        <v>7</v>
      </c>
      <c r="H563" s="29">
        <v>1</v>
      </c>
      <c r="I563" s="29">
        <v>7</v>
      </c>
    </row>
    <row r="564" spans="1:9" ht="18.75">
      <c r="A564" s="18" t="s">
        <v>635</v>
      </c>
      <c r="B564" s="19">
        <v>209</v>
      </c>
      <c r="C564" s="25" t="s">
        <v>577</v>
      </c>
      <c r="D564" s="25" t="s">
        <v>562</v>
      </c>
      <c r="E564" s="25"/>
      <c r="F564" s="25"/>
      <c r="G564" s="2">
        <f>G565+G578+G581</f>
        <v>38244.4</v>
      </c>
      <c r="H564" s="2">
        <f>H565+H578+H581</f>
        <v>37724.7</v>
      </c>
      <c r="I564" s="2">
        <f>I565+I578+I581</f>
        <v>37724.9</v>
      </c>
    </row>
    <row r="565" spans="1:9" ht="37.5">
      <c r="A565" s="18" t="s">
        <v>521</v>
      </c>
      <c r="B565" s="19">
        <v>209</v>
      </c>
      <c r="C565" s="25" t="s">
        <v>577</v>
      </c>
      <c r="D565" s="25" t="s">
        <v>562</v>
      </c>
      <c r="E565" s="25" t="s">
        <v>32</v>
      </c>
      <c r="F565" s="25"/>
      <c r="G565" s="2">
        <f>G566</f>
        <v>37707.4</v>
      </c>
      <c r="H565" s="2">
        <f>H566</f>
        <v>37707.7</v>
      </c>
      <c r="I565" s="2">
        <f>I566</f>
        <v>37707.9</v>
      </c>
    </row>
    <row r="566" spans="1:9" ht="18.75">
      <c r="A566" s="18" t="s">
        <v>636</v>
      </c>
      <c r="B566" s="19">
        <v>209</v>
      </c>
      <c r="C566" s="25" t="s">
        <v>577</v>
      </c>
      <c r="D566" s="25" t="s">
        <v>562</v>
      </c>
      <c r="E566" s="25" t="s">
        <v>153</v>
      </c>
      <c r="F566" s="25"/>
      <c r="G566" s="2">
        <f>G567+G571+G575</f>
        <v>37707.4</v>
      </c>
      <c r="H566" s="2">
        <f>H567+H571+H575</f>
        <v>37707.7</v>
      </c>
      <c r="I566" s="2">
        <f>I567+I571+I575</f>
        <v>37707.9</v>
      </c>
    </row>
    <row r="567" spans="1:9" ht="18.75">
      <c r="A567" s="18" t="s">
        <v>531</v>
      </c>
      <c r="B567" s="19">
        <v>209</v>
      </c>
      <c r="C567" s="25" t="s">
        <v>577</v>
      </c>
      <c r="D567" s="25" t="s">
        <v>562</v>
      </c>
      <c r="E567" s="25" t="s">
        <v>154</v>
      </c>
      <c r="F567" s="25"/>
      <c r="G567" s="2">
        <f>G568</f>
        <v>7357.4</v>
      </c>
      <c r="H567" s="2">
        <f>H568</f>
        <v>7298.4</v>
      </c>
      <c r="I567" s="2">
        <f>I568</f>
        <v>7298.6</v>
      </c>
    </row>
    <row r="568" spans="1:9" ht="37.5">
      <c r="A568" s="18" t="s">
        <v>637</v>
      </c>
      <c r="B568" s="19">
        <v>209</v>
      </c>
      <c r="C568" s="25" t="s">
        <v>577</v>
      </c>
      <c r="D568" s="25" t="s">
        <v>562</v>
      </c>
      <c r="E568" s="25" t="s">
        <v>155</v>
      </c>
      <c r="F568" s="25"/>
      <c r="G568" s="2">
        <f>G569+G570</f>
        <v>7357.4</v>
      </c>
      <c r="H568" s="2">
        <f>H569+H570</f>
        <v>7298.4</v>
      </c>
      <c r="I568" s="2">
        <f>I569+I570</f>
        <v>7298.6</v>
      </c>
    </row>
    <row r="569" spans="1:9" ht="93.75">
      <c r="A569" s="18" t="s">
        <v>532</v>
      </c>
      <c r="B569" s="19">
        <v>209</v>
      </c>
      <c r="C569" s="25" t="s">
        <v>577</v>
      </c>
      <c r="D569" s="25" t="s">
        <v>562</v>
      </c>
      <c r="E569" s="25" t="s">
        <v>155</v>
      </c>
      <c r="F569" s="25" t="s">
        <v>535</v>
      </c>
      <c r="G569" s="2">
        <v>6290</v>
      </c>
      <c r="H569" s="2">
        <v>6290</v>
      </c>
      <c r="I569" s="2">
        <v>6290</v>
      </c>
    </row>
    <row r="570" spans="1:9" ht="37.5">
      <c r="A570" s="18" t="s">
        <v>536</v>
      </c>
      <c r="B570" s="19">
        <v>209</v>
      </c>
      <c r="C570" s="25" t="s">
        <v>577</v>
      </c>
      <c r="D570" s="25" t="s">
        <v>562</v>
      </c>
      <c r="E570" s="25" t="s">
        <v>155</v>
      </c>
      <c r="F570" s="25" t="s">
        <v>538</v>
      </c>
      <c r="G570" s="2">
        <v>1067.4</v>
      </c>
      <c r="H570" s="2">
        <v>1008.4</v>
      </c>
      <c r="I570" s="2">
        <v>1008.6</v>
      </c>
    </row>
    <row r="571" spans="1:9" ht="37.5">
      <c r="A571" s="18" t="s">
        <v>474</v>
      </c>
      <c r="B571" s="19">
        <v>209</v>
      </c>
      <c r="C571" s="25" t="s">
        <v>577</v>
      </c>
      <c r="D571" s="25" t="s">
        <v>562</v>
      </c>
      <c r="E571" s="25" t="s">
        <v>156</v>
      </c>
      <c r="F571" s="25"/>
      <c r="G571" s="2">
        <f>G572+G573</f>
        <v>8</v>
      </c>
      <c r="H571" s="2">
        <f>H572+H573</f>
        <v>8</v>
      </c>
      <c r="I571" s="2">
        <f>I572+I573</f>
        <v>8</v>
      </c>
    </row>
    <row r="572" spans="1:9" ht="18.75">
      <c r="A572" s="18" t="s">
        <v>537</v>
      </c>
      <c r="B572" s="19">
        <v>209</v>
      </c>
      <c r="C572" s="25" t="s">
        <v>577</v>
      </c>
      <c r="D572" s="25" t="s">
        <v>562</v>
      </c>
      <c r="E572" s="25" t="s">
        <v>156</v>
      </c>
      <c r="F572" s="25" t="s">
        <v>539</v>
      </c>
      <c r="G572" s="2">
        <v>0.7</v>
      </c>
      <c r="H572" s="2">
        <v>0.7</v>
      </c>
      <c r="I572" s="2">
        <v>0.7</v>
      </c>
    </row>
    <row r="573" spans="1:9" ht="37.5">
      <c r="A573" s="18" t="s">
        <v>637</v>
      </c>
      <c r="B573" s="19">
        <v>209</v>
      </c>
      <c r="C573" s="25" t="s">
        <v>577</v>
      </c>
      <c r="D573" s="25" t="s">
        <v>562</v>
      </c>
      <c r="E573" s="25" t="s">
        <v>157</v>
      </c>
      <c r="F573" s="25"/>
      <c r="G573" s="2">
        <f>G574</f>
        <v>7.3</v>
      </c>
      <c r="H573" s="2">
        <f>H574</f>
        <v>7.3</v>
      </c>
      <c r="I573" s="2">
        <f>I574</f>
        <v>7.3</v>
      </c>
    </row>
    <row r="574" spans="1:9" ht="18.75">
      <c r="A574" s="18" t="s">
        <v>537</v>
      </c>
      <c r="B574" s="19">
        <v>209</v>
      </c>
      <c r="C574" s="25" t="s">
        <v>577</v>
      </c>
      <c r="D574" s="25" t="s">
        <v>562</v>
      </c>
      <c r="E574" s="25" t="s">
        <v>157</v>
      </c>
      <c r="F574" s="25" t="s">
        <v>539</v>
      </c>
      <c r="G574" s="2">
        <v>7.3</v>
      </c>
      <c r="H574" s="2">
        <v>7.3</v>
      </c>
      <c r="I574" s="2">
        <v>7.3</v>
      </c>
    </row>
    <row r="575" spans="1:9" ht="37.5">
      <c r="A575" s="18" t="s">
        <v>602</v>
      </c>
      <c r="B575" s="19">
        <v>209</v>
      </c>
      <c r="C575" s="25" t="s">
        <v>577</v>
      </c>
      <c r="D575" s="25" t="s">
        <v>562</v>
      </c>
      <c r="E575" s="25" t="s">
        <v>158</v>
      </c>
      <c r="F575" s="25"/>
      <c r="G575" s="2">
        <f>G576+G577</f>
        <v>30342</v>
      </c>
      <c r="H575" s="2">
        <f>H576+H577</f>
        <v>30401.3</v>
      </c>
      <c r="I575" s="2">
        <f>I576+I577</f>
        <v>30401.3</v>
      </c>
    </row>
    <row r="576" spans="1:9" ht="93.75">
      <c r="A576" s="18" t="s">
        <v>532</v>
      </c>
      <c r="B576" s="19">
        <v>209</v>
      </c>
      <c r="C576" s="25" t="s">
        <v>577</v>
      </c>
      <c r="D576" s="25" t="s">
        <v>562</v>
      </c>
      <c r="E576" s="25" t="s">
        <v>158</v>
      </c>
      <c r="F576" s="25" t="s">
        <v>535</v>
      </c>
      <c r="G576" s="2">
        <v>29536.4</v>
      </c>
      <c r="H576" s="2">
        <v>29535.7</v>
      </c>
      <c r="I576" s="2">
        <v>29535.7</v>
      </c>
    </row>
    <row r="577" spans="1:9" ht="37.5">
      <c r="A577" s="18" t="s">
        <v>536</v>
      </c>
      <c r="B577" s="19">
        <v>209</v>
      </c>
      <c r="C577" s="25" t="s">
        <v>577</v>
      </c>
      <c r="D577" s="25" t="s">
        <v>562</v>
      </c>
      <c r="E577" s="25" t="s">
        <v>158</v>
      </c>
      <c r="F577" s="25" t="s">
        <v>538</v>
      </c>
      <c r="G577" s="2">
        <v>805.6</v>
      </c>
      <c r="H577" s="2">
        <v>865.6</v>
      </c>
      <c r="I577" s="2">
        <v>865.6</v>
      </c>
    </row>
    <row r="578" spans="1:9" ht="37.5">
      <c r="A578" s="18" t="s">
        <v>410</v>
      </c>
      <c r="B578" s="19">
        <v>209</v>
      </c>
      <c r="C578" s="25" t="s">
        <v>577</v>
      </c>
      <c r="D578" s="25" t="s">
        <v>562</v>
      </c>
      <c r="E578" s="25" t="s">
        <v>42</v>
      </c>
      <c r="F578" s="25"/>
      <c r="G578" s="2">
        <f aca="true" t="shared" si="64" ref="G578:I579">G579</f>
        <v>17</v>
      </c>
      <c r="H578" s="2">
        <f t="shared" si="64"/>
        <v>17</v>
      </c>
      <c r="I578" s="2">
        <f t="shared" si="64"/>
        <v>17</v>
      </c>
    </row>
    <row r="579" spans="1:9" ht="18.75">
      <c r="A579" s="18" t="s">
        <v>531</v>
      </c>
      <c r="B579" s="19">
        <v>209</v>
      </c>
      <c r="C579" s="25" t="s">
        <v>577</v>
      </c>
      <c r="D579" s="25" t="s">
        <v>562</v>
      </c>
      <c r="E579" s="25" t="s">
        <v>43</v>
      </c>
      <c r="F579" s="25"/>
      <c r="G579" s="2">
        <f t="shared" si="64"/>
        <v>17</v>
      </c>
      <c r="H579" s="2">
        <f t="shared" si="64"/>
        <v>17</v>
      </c>
      <c r="I579" s="2">
        <f t="shared" si="64"/>
        <v>17</v>
      </c>
    </row>
    <row r="580" spans="1:9" ht="37.5">
      <c r="A580" s="18" t="s">
        <v>536</v>
      </c>
      <c r="B580" s="19">
        <v>209</v>
      </c>
      <c r="C580" s="25" t="s">
        <v>577</v>
      </c>
      <c r="D580" s="25" t="s">
        <v>562</v>
      </c>
      <c r="E580" s="25" t="s">
        <v>43</v>
      </c>
      <c r="F580" s="25" t="s">
        <v>538</v>
      </c>
      <c r="G580" s="2">
        <v>17</v>
      </c>
      <c r="H580" s="2">
        <v>17</v>
      </c>
      <c r="I580" s="2">
        <v>17</v>
      </c>
    </row>
    <row r="581" spans="1:9" ht="56.25">
      <c r="A581" s="18" t="s">
        <v>4</v>
      </c>
      <c r="B581" s="19">
        <v>209</v>
      </c>
      <c r="C581" s="25" t="s">
        <v>577</v>
      </c>
      <c r="D581" s="25" t="s">
        <v>562</v>
      </c>
      <c r="E581" s="25" t="s">
        <v>26</v>
      </c>
      <c r="F581" s="25"/>
      <c r="G581" s="2">
        <f>G582</f>
        <v>520</v>
      </c>
      <c r="H581" s="87">
        <v>0</v>
      </c>
      <c r="I581" s="87">
        <v>0</v>
      </c>
    </row>
    <row r="582" spans="1:9" ht="18.75">
      <c r="A582" s="18" t="s">
        <v>613</v>
      </c>
      <c r="B582" s="19">
        <v>209</v>
      </c>
      <c r="C582" s="25" t="s">
        <v>577</v>
      </c>
      <c r="D582" s="25" t="s">
        <v>562</v>
      </c>
      <c r="E582" s="25" t="s">
        <v>27</v>
      </c>
      <c r="F582" s="25"/>
      <c r="G582" s="2">
        <f>G583</f>
        <v>520</v>
      </c>
      <c r="H582" s="87">
        <v>0</v>
      </c>
      <c r="I582" s="87">
        <v>0</v>
      </c>
    </row>
    <row r="583" spans="1:9" ht="37.5">
      <c r="A583" s="18" t="s">
        <v>536</v>
      </c>
      <c r="B583" s="19">
        <v>209</v>
      </c>
      <c r="C583" s="25" t="s">
        <v>577</v>
      </c>
      <c r="D583" s="25" t="s">
        <v>562</v>
      </c>
      <c r="E583" s="25" t="s">
        <v>27</v>
      </c>
      <c r="F583" s="25" t="s">
        <v>538</v>
      </c>
      <c r="G583" s="2">
        <v>520</v>
      </c>
      <c r="H583" s="87">
        <v>0</v>
      </c>
      <c r="I583" s="87">
        <v>0</v>
      </c>
    </row>
    <row r="584" spans="1:10" s="63" customFormat="1" ht="37.5">
      <c r="A584" s="65" t="s">
        <v>452</v>
      </c>
      <c r="B584" s="66" t="s">
        <v>569</v>
      </c>
      <c r="C584" s="66"/>
      <c r="D584" s="66"/>
      <c r="E584" s="66"/>
      <c r="F584" s="66"/>
      <c r="G584" s="55">
        <f>G585+G648+G678+G714+G844+G871</f>
        <v>1168099</v>
      </c>
      <c r="H584" s="55">
        <f>H585+H648+H678+H714+H844+H871</f>
        <v>785306.5</v>
      </c>
      <c r="I584" s="55">
        <f>I585+I648+I678+I714+I844+I871</f>
        <v>984237.2000000001</v>
      </c>
      <c r="J584" s="70"/>
    </row>
    <row r="585" spans="1:11" s="3" customFormat="1" ht="18.75">
      <c r="A585" s="23" t="s">
        <v>527</v>
      </c>
      <c r="B585" s="24">
        <v>211</v>
      </c>
      <c r="C585" s="25" t="s">
        <v>533</v>
      </c>
      <c r="D585" s="25" t="s">
        <v>523</v>
      </c>
      <c r="E585" s="25"/>
      <c r="F585" s="25"/>
      <c r="G585" s="2">
        <f>G586+G591+G614+G619+G604+G609</f>
        <v>145582.7</v>
      </c>
      <c r="H585" s="2">
        <f>H586+H591+H614+H619+H604+H609</f>
        <v>179907.5</v>
      </c>
      <c r="I585" s="2">
        <f>I586+I591+I614+I619+I604+I609</f>
        <v>181121.00000000003</v>
      </c>
      <c r="K585" s="91"/>
    </row>
    <row r="586" spans="1:9" s="3" customFormat="1" ht="37.5">
      <c r="A586" s="23" t="s">
        <v>570</v>
      </c>
      <c r="B586" s="24" t="s">
        <v>569</v>
      </c>
      <c r="C586" s="25" t="s">
        <v>533</v>
      </c>
      <c r="D586" s="25" t="s">
        <v>571</v>
      </c>
      <c r="E586" s="25"/>
      <c r="F586" s="25"/>
      <c r="G586" s="2">
        <f aca="true" t="shared" si="65" ref="G586:H589">G587</f>
        <v>2157.3</v>
      </c>
      <c r="H586" s="2">
        <f t="shared" si="65"/>
        <v>2157.3</v>
      </c>
      <c r="I586" s="2">
        <f>I587</f>
        <v>2157.3</v>
      </c>
    </row>
    <row r="587" spans="1:9" s="3" customFormat="1" ht="18.75">
      <c r="A587" s="23" t="s">
        <v>530</v>
      </c>
      <c r="B587" s="24">
        <v>211</v>
      </c>
      <c r="C587" s="25" t="s">
        <v>533</v>
      </c>
      <c r="D587" s="25" t="s">
        <v>571</v>
      </c>
      <c r="E587" s="25" t="s">
        <v>230</v>
      </c>
      <c r="F587" s="25"/>
      <c r="G587" s="2">
        <f t="shared" si="65"/>
        <v>2157.3</v>
      </c>
      <c r="H587" s="2">
        <f t="shared" si="65"/>
        <v>2157.3</v>
      </c>
      <c r="I587" s="2">
        <f>I588</f>
        <v>2157.3</v>
      </c>
    </row>
    <row r="588" spans="1:9" s="3" customFormat="1" ht="18.75">
      <c r="A588" s="23" t="s">
        <v>531</v>
      </c>
      <c r="B588" s="24">
        <v>211</v>
      </c>
      <c r="C588" s="25" t="s">
        <v>533</v>
      </c>
      <c r="D588" s="25" t="s">
        <v>571</v>
      </c>
      <c r="E588" s="25" t="s">
        <v>231</v>
      </c>
      <c r="F588" s="25"/>
      <c r="G588" s="2">
        <f t="shared" si="65"/>
        <v>2157.3</v>
      </c>
      <c r="H588" s="2">
        <f t="shared" si="65"/>
        <v>2157.3</v>
      </c>
      <c r="I588" s="2">
        <f>I589</f>
        <v>2157.3</v>
      </c>
    </row>
    <row r="589" spans="1:9" s="3" customFormat="1" ht="18.75">
      <c r="A589" s="23" t="s">
        <v>572</v>
      </c>
      <c r="B589" s="24">
        <v>211</v>
      </c>
      <c r="C589" s="25" t="s">
        <v>533</v>
      </c>
      <c r="D589" s="25" t="s">
        <v>571</v>
      </c>
      <c r="E589" s="25" t="s">
        <v>232</v>
      </c>
      <c r="F589" s="25"/>
      <c r="G589" s="2">
        <f t="shared" si="65"/>
        <v>2157.3</v>
      </c>
      <c r="H589" s="2">
        <f t="shared" si="65"/>
        <v>2157.3</v>
      </c>
      <c r="I589" s="2">
        <f>I590</f>
        <v>2157.3</v>
      </c>
    </row>
    <row r="590" spans="1:11" s="3" customFormat="1" ht="93.75">
      <c r="A590" s="23" t="s">
        <v>532</v>
      </c>
      <c r="B590" s="24">
        <v>211</v>
      </c>
      <c r="C590" s="25" t="s">
        <v>533</v>
      </c>
      <c r="D590" s="25" t="s">
        <v>571</v>
      </c>
      <c r="E590" s="25" t="s">
        <v>232</v>
      </c>
      <c r="F590" s="25" t="s">
        <v>535</v>
      </c>
      <c r="G590" s="26">
        <v>2157.3</v>
      </c>
      <c r="H590" s="26">
        <v>2157.3</v>
      </c>
      <c r="I590" s="2">
        <v>2157.3</v>
      </c>
      <c r="K590" s="107"/>
    </row>
    <row r="591" spans="1:9" s="3" customFormat="1" ht="75">
      <c r="A591" s="23" t="s">
        <v>573</v>
      </c>
      <c r="B591" s="24">
        <v>211</v>
      </c>
      <c r="C591" s="25" t="s">
        <v>533</v>
      </c>
      <c r="D591" s="25" t="s">
        <v>562</v>
      </c>
      <c r="E591" s="25"/>
      <c r="F591" s="25"/>
      <c r="G591" s="2">
        <f>G592</f>
        <v>85276</v>
      </c>
      <c r="H591" s="2">
        <f>H592</f>
        <v>91797.1</v>
      </c>
      <c r="I591" s="2">
        <f>I592</f>
        <v>92042.40000000001</v>
      </c>
    </row>
    <row r="592" spans="1:9" s="3" customFormat="1" ht="18.75">
      <c r="A592" s="23" t="s">
        <v>530</v>
      </c>
      <c r="B592" s="24">
        <v>211</v>
      </c>
      <c r="C592" s="25" t="s">
        <v>533</v>
      </c>
      <c r="D592" s="25" t="s">
        <v>562</v>
      </c>
      <c r="E592" s="25" t="s">
        <v>230</v>
      </c>
      <c r="F592" s="25"/>
      <c r="G592" s="2">
        <f>G593+G601</f>
        <v>85276</v>
      </c>
      <c r="H592" s="2">
        <f>H593+H601</f>
        <v>91797.1</v>
      </c>
      <c r="I592" s="2">
        <f>I593+I601</f>
        <v>92042.40000000001</v>
      </c>
    </row>
    <row r="593" spans="1:9" s="3" customFormat="1" ht="18.75">
      <c r="A593" s="23" t="s">
        <v>531</v>
      </c>
      <c r="B593" s="24">
        <v>211</v>
      </c>
      <c r="C593" s="25" t="s">
        <v>533</v>
      </c>
      <c r="D593" s="25" t="s">
        <v>562</v>
      </c>
      <c r="E593" s="25" t="s">
        <v>231</v>
      </c>
      <c r="F593" s="25"/>
      <c r="G593" s="2">
        <f>G598+G596+G594</f>
        <v>85222.2</v>
      </c>
      <c r="H593" s="2">
        <f>H598+H596+H594</f>
        <v>91743.3</v>
      </c>
      <c r="I593" s="2">
        <f>I598+I596+I594</f>
        <v>91988.6</v>
      </c>
    </row>
    <row r="594" spans="1:9" s="3" customFormat="1" ht="37.5">
      <c r="A594" s="23" t="s">
        <v>421</v>
      </c>
      <c r="B594" s="24">
        <v>211</v>
      </c>
      <c r="C594" s="25" t="s">
        <v>533</v>
      </c>
      <c r="D594" s="25" t="s">
        <v>562</v>
      </c>
      <c r="E594" s="25" t="s">
        <v>233</v>
      </c>
      <c r="F594" s="25"/>
      <c r="G594" s="2">
        <f>G595</f>
        <v>1502.6</v>
      </c>
      <c r="H594" s="2">
        <f>H595</f>
        <v>1502.6</v>
      </c>
      <c r="I594" s="2">
        <f>I595</f>
        <v>1502.6</v>
      </c>
    </row>
    <row r="595" spans="1:9" s="3" customFormat="1" ht="93.75">
      <c r="A595" s="23" t="s">
        <v>532</v>
      </c>
      <c r="B595" s="24">
        <v>211</v>
      </c>
      <c r="C595" s="25" t="s">
        <v>533</v>
      </c>
      <c r="D595" s="25" t="s">
        <v>562</v>
      </c>
      <c r="E595" s="25" t="s">
        <v>233</v>
      </c>
      <c r="F595" s="25" t="s">
        <v>535</v>
      </c>
      <c r="G595" s="26">
        <v>1502.6</v>
      </c>
      <c r="H595" s="26">
        <v>1502.6</v>
      </c>
      <c r="I595" s="2">
        <v>1502.6</v>
      </c>
    </row>
    <row r="596" spans="1:9" s="3" customFormat="1" ht="56.25">
      <c r="A596" s="23" t="s">
        <v>596</v>
      </c>
      <c r="B596" s="24">
        <v>211</v>
      </c>
      <c r="C596" s="25" t="s">
        <v>533</v>
      </c>
      <c r="D596" s="25" t="s">
        <v>562</v>
      </c>
      <c r="E596" s="25" t="s">
        <v>234</v>
      </c>
      <c r="F596" s="25"/>
      <c r="G596" s="2">
        <f>G597</f>
        <v>132.4</v>
      </c>
      <c r="H596" s="2">
        <f>H597</f>
        <v>132.4</v>
      </c>
      <c r="I596" s="2">
        <f>I597</f>
        <v>132.4</v>
      </c>
    </row>
    <row r="597" spans="1:9" s="3" customFormat="1" ht="37.5">
      <c r="A597" s="23" t="s">
        <v>536</v>
      </c>
      <c r="B597" s="24">
        <v>211</v>
      </c>
      <c r="C597" s="25" t="s">
        <v>533</v>
      </c>
      <c r="D597" s="25" t="s">
        <v>562</v>
      </c>
      <c r="E597" s="25" t="s">
        <v>234</v>
      </c>
      <c r="F597" s="25" t="s">
        <v>538</v>
      </c>
      <c r="G597" s="26">
        <v>132.4</v>
      </c>
      <c r="H597" s="26">
        <v>132.4</v>
      </c>
      <c r="I597" s="2">
        <v>132.4</v>
      </c>
    </row>
    <row r="598" spans="1:9" s="3" customFormat="1" ht="37.5">
      <c r="A598" s="23" t="s">
        <v>541</v>
      </c>
      <c r="B598" s="24">
        <v>211</v>
      </c>
      <c r="C598" s="25" t="s">
        <v>533</v>
      </c>
      <c r="D598" s="25" t="s">
        <v>562</v>
      </c>
      <c r="E598" s="25" t="s">
        <v>281</v>
      </c>
      <c r="F598" s="25"/>
      <c r="G598" s="2">
        <f>G599+G600</f>
        <v>83587.2</v>
      </c>
      <c r="H598" s="2">
        <f>H599+H600</f>
        <v>90108.3</v>
      </c>
      <c r="I598" s="2">
        <f>I599+I600</f>
        <v>90353.6</v>
      </c>
    </row>
    <row r="599" spans="1:9" s="3" customFormat="1" ht="93.75">
      <c r="A599" s="23" t="s">
        <v>532</v>
      </c>
      <c r="B599" s="24">
        <v>211</v>
      </c>
      <c r="C599" s="25" t="s">
        <v>533</v>
      </c>
      <c r="D599" s="25" t="s">
        <v>562</v>
      </c>
      <c r="E599" s="25" t="s">
        <v>281</v>
      </c>
      <c r="F599" s="25" t="s">
        <v>535</v>
      </c>
      <c r="G599" s="26">
        <f>79713.5-5725.7</f>
        <v>73987.8</v>
      </c>
      <c r="H599" s="26">
        <v>79713.5</v>
      </c>
      <c r="I599" s="26">
        <v>79713.5</v>
      </c>
    </row>
    <row r="600" spans="1:9" s="3" customFormat="1" ht="37.5">
      <c r="A600" s="23" t="s">
        <v>536</v>
      </c>
      <c r="B600" s="24">
        <v>211</v>
      </c>
      <c r="C600" s="25" t="s">
        <v>533</v>
      </c>
      <c r="D600" s="25" t="s">
        <v>562</v>
      </c>
      <c r="E600" s="25" t="s">
        <v>281</v>
      </c>
      <c r="F600" s="25" t="s">
        <v>538</v>
      </c>
      <c r="G600" s="26">
        <f>9632.4-33</f>
        <v>9599.4</v>
      </c>
      <c r="H600" s="100">
        <f>10459.8-65</f>
        <v>10394.8</v>
      </c>
      <c r="I600" s="26">
        <f>10705.1-65</f>
        <v>10640.1</v>
      </c>
    </row>
    <row r="601" spans="1:9" s="3" customFormat="1" ht="37.5">
      <c r="A601" s="90" t="s">
        <v>474</v>
      </c>
      <c r="B601" s="24">
        <v>211</v>
      </c>
      <c r="C601" s="25" t="s">
        <v>533</v>
      </c>
      <c r="D601" s="25" t="s">
        <v>562</v>
      </c>
      <c r="E601" s="25" t="s">
        <v>236</v>
      </c>
      <c r="F601" s="25"/>
      <c r="G601" s="26">
        <f aca="true" t="shared" si="66" ref="G601:I602">G602</f>
        <v>53.8</v>
      </c>
      <c r="H601" s="26">
        <f t="shared" si="66"/>
        <v>53.8</v>
      </c>
      <c r="I601" s="26">
        <f t="shared" si="66"/>
        <v>53.8</v>
      </c>
    </row>
    <row r="602" spans="1:9" s="3" customFormat="1" ht="46.5" customHeight="1">
      <c r="A602" s="23" t="s">
        <v>541</v>
      </c>
      <c r="B602" s="24">
        <v>211</v>
      </c>
      <c r="C602" s="25" t="s">
        <v>533</v>
      </c>
      <c r="D602" s="25" t="s">
        <v>562</v>
      </c>
      <c r="E602" s="25" t="s">
        <v>237</v>
      </c>
      <c r="F602" s="25"/>
      <c r="G602" s="26">
        <f t="shared" si="66"/>
        <v>53.8</v>
      </c>
      <c r="H602" s="26">
        <f t="shared" si="66"/>
        <v>53.8</v>
      </c>
      <c r="I602" s="26">
        <f t="shared" si="66"/>
        <v>53.8</v>
      </c>
    </row>
    <row r="603" spans="1:9" s="3" customFormat="1" ht="18.75">
      <c r="A603" s="23" t="s">
        <v>537</v>
      </c>
      <c r="B603" s="24">
        <v>211</v>
      </c>
      <c r="C603" s="25" t="s">
        <v>533</v>
      </c>
      <c r="D603" s="25" t="s">
        <v>562</v>
      </c>
      <c r="E603" s="25" t="s">
        <v>237</v>
      </c>
      <c r="F603" s="25" t="s">
        <v>539</v>
      </c>
      <c r="G603" s="26">
        <v>53.8</v>
      </c>
      <c r="H603" s="26">
        <v>53.8</v>
      </c>
      <c r="I603" s="2">
        <v>53.8</v>
      </c>
    </row>
    <row r="604" spans="1:9" s="3" customFormat="1" ht="18.75">
      <c r="A604" s="23" t="s">
        <v>490</v>
      </c>
      <c r="B604" s="24">
        <v>211</v>
      </c>
      <c r="C604" s="25" t="s">
        <v>533</v>
      </c>
      <c r="D604" s="25" t="s">
        <v>548</v>
      </c>
      <c r="E604" s="25"/>
      <c r="F604" s="25"/>
      <c r="G604" s="26">
        <f>G605</f>
        <v>28.6</v>
      </c>
      <c r="H604" s="26">
        <f aca="true" t="shared" si="67" ref="G604:I607">H605</f>
        <v>169.5</v>
      </c>
      <c r="I604" s="26">
        <f t="shared" si="67"/>
        <v>11.6</v>
      </c>
    </row>
    <row r="605" spans="1:9" s="3" customFormat="1" ht="18.75">
      <c r="A605" s="23" t="s">
        <v>530</v>
      </c>
      <c r="B605" s="24">
        <v>211</v>
      </c>
      <c r="C605" s="25" t="s">
        <v>533</v>
      </c>
      <c r="D605" s="25" t="s">
        <v>548</v>
      </c>
      <c r="E605" s="25" t="s">
        <v>230</v>
      </c>
      <c r="F605" s="25"/>
      <c r="G605" s="26">
        <f t="shared" si="67"/>
        <v>28.6</v>
      </c>
      <c r="H605" s="26">
        <f t="shared" si="67"/>
        <v>169.5</v>
      </c>
      <c r="I605" s="26">
        <f t="shared" si="67"/>
        <v>11.6</v>
      </c>
    </row>
    <row r="606" spans="1:9" s="3" customFormat="1" ht="18.75">
      <c r="A606" s="23" t="s">
        <v>531</v>
      </c>
      <c r="B606" s="24">
        <v>211</v>
      </c>
      <c r="C606" s="25" t="s">
        <v>533</v>
      </c>
      <c r="D606" s="25" t="s">
        <v>548</v>
      </c>
      <c r="E606" s="25" t="s">
        <v>231</v>
      </c>
      <c r="F606" s="25"/>
      <c r="G606" s="26">
        <f t="shared" si="67"/>
        <v>28.6</v>
      </c>
      <c r="H606" s="26">
        <f t="shared" si="67"/>
        <v>169.5</v>
      </c>
      <c r="I606" s="26">
        <f t="shared" si="67"/>
        <v>11.6</v>
      </c>
    </row>
    <row r="607" spans="1:9" s="3" customFormat="1" ht="75">
      <c r="A607" s="105" t="s">
        <v>489</v>
      </c>
      <c r="B607" s="24">
        <v>211</v>
      </c>
      <c r="C607" s="25" t="s">
        <v>533</v>
      </c>
      <c r="D607" s="25" t="s">
        <v>548</v>
      </c>
      <c r="E607" s="25" t="s">
        <v>238</v>
      </c>
      <c r="F607" s="25"/>
      <c r="G607" s="26">
        <f t="shared" si="67"/>
        <v>28.6</v>
      </c>
      <c r="H607" s="26">
        <f t="shared" si="67"/>
        <v>169.5</v>
      </c>
      <c r="I607" s="26">
        <f t="shared" si="67"/>
        <v>11.6</v>
      </c>
    </row>
    <row r="608" spans="1:9" s="3" customFormat="1" ht="37.5">
      <c r="A608" s="23" t="s">
        <v>536</v>
      </c>
      <c r="B608" s="24">
        <v>211</v>
      </c>
      <c r="C608" s="25" t="s">
        <v>533</v>
      </c>
      <c r="D608" s="25" t="s">
        <v>548</v>
      </c>
      <c r="E608" s="25" t="s">
        <v>238</v>
      </c>
      <c r="F608" s="25" t="s">
        <v>538</v>
      </c>
      <c r="G608" s="26">
        <v>28.6</v>
      </c>
      <c r="H608" s="26">
        <v>169.5</v>
      </c>
      <c r="I608" s="2">
        <v>11.6</v>
      </c>
    </row>
    <row r="609" spans="1:9" s="3" customFormat="1" ht="18.75">
      <c r="A609" s="23" t="s">
        <v>504</v>
      </c>
      <c r="B609" s="24">
        <v>211</v>
      </c>
      <c r="C609" s="25" t="s">
        <v>533</v>
      </c>
      <c r="D609" s="25" t="s">
        <v>547</v>
      </c>
      <c r="E609" s="25"/>
      <c r="F609" s="25"/>
      <c r="G609" s="26">
        <f>G610</f>
        <v>743.4</v>
      </c>
      <c r="H609" s="26">
        <f aca="true" t="shared" si="68" ref="H609:I612">H610</f>
        <v>0</v>
      </c>
      <c r="I609" s="26">
        <f t="shared" si="68"/>
        <v>0</v>
      </c>
    </row>
    <row r="610" spans="1:9" s="3" customFormat="1" ht="18.75">
      <c r="A610" s="23" t="s">
        <v>530</v>
      </c>
      <c r="B610" s="24">
        <v>211</v>
      </c>
      <c r="C610" s="25" t="s">
        <v>533</v>
      </c>
      <c r="D610" s="25" t="s">
        <v>547</v>
      </c>
      <c r="E610" s="25" t="s">
        <v>230</v>
      </c>
      <c r="F610" s="25"/>
      <c r="G610" s="26">
        <f>G611</f>
        <v>743.4</v>
      </c>
      <c r="H610" s="26">
        <f t="shared" si="68"/>
        <v>0</v>
      </c>
      <c r="I610" s="26">
        <f t="shared" si="68"/>
        <v>0</v>
      </c>
    </row>
    <row r="611" spans="1:9" s="3" customFormat="1" ht="18.75">
      <c r="A611" s="23" t="s">
        <v>531</v>
      </c>
      <c r="B611" s="24">
        <v>211</v>
      </c>
      <c r="C611" s="25" t="s">
        <v>533</v>
      </c>
      <c r="D611" s="25" t="s">
        <v>547</v>
      </c>
      <c r="E611" s="25" t="s">
        <v>231</v>
      </c>
      <c r="F611" s="25"/>
      <c r="G611" s="26">
        <f>G612</f>
        <v>743.4</v>
      </c>
      <c r="H611" s="26">
        <f t="shared" si="68"/>
        <v>0</v>
      </c>
      <c r="I611" s="26">
        <f t="shared" si="68"/>
        <v>0</v>
      </c>
    </row>
    <row r="612" spans="1:9" s="3" customFormat="1" ht="18.75">
      <c r="A612" s="23" t="s">
        <v>546</v>
      </c>
      <c r="B612" s="24">
        <v>211</v>
      </c>
      <c r="C612" s="25" t="s">
        <v>533</v>
      </c>
      <c r="D612" s="25" t="s">
        <v>547</v>
      </c>
      <c r="E612" s="25" t="s">
        <v>239</v>
      </c>
      <c r="F612" s="25"/>
      <c r="G612" s="26">
        <f>G613</f>
        <v>743.4</v>
      </c>
      <c r="H612" s="26">
        <f t="shared" si="68"/>
        <v>0</v>
      </c>
      <c r="I612" s="26">
        <f t="shared" si="68"/>
        <v>0</v>
      </c>
    </row>
    <row r="613" spans="1:9" s="3" customFormat="1" ht="18.75">
      <c r="A613" s="23" t="s">
        <v>537</v>
      </c>
      <c r="B613" s="24">
        <v>211</v>
      </c>
      <c r="C613" s="25" t="s">
        <v>533</v>
      </c>
      <c r="D613" s="25" t="s">
        <v>547</v>
      </c>
      <c r="E613" s="25" t="s">
        <v>239</v>
      </c>
      <c r="F613" s="25" t="s">
        <v>539</v>
      </c>
      <c r="G613" s="26">
        <v>743.4</v>
      </c>
      <c r="H613" s="26">
        <v>0</v>
      </c>
      <c r="I613" s="2">
        <v>0</v>
      </c>
    </row>
    <row r="614" spans="1:9" s="3" customFormat="1" ht="18.75">
      <c r="A614" s="23" t="s">
        <v>574</v>
      </c>
      <c r="B614" s="24">
        <v>211</v>
      </c>
      <c r="C614" s="25" t="s">
        <v>533</v>
      </c>
      <c r="D614" s="25" t="s">
        <v>618</v>
      </c>
      <c r="E614" s="25"/>
      <c r="F614" s="25"/>
      <c r="G614" s="2">
        <f aca="true" t="shared" si="69" ref="G614:H617">G615</f>
        <v>3000</v>
      </c>
      <c r="H614" s="2">
        <f t="shared" si="69"/>
        <v>3000</v>
      </c>
      <c r="I614" s="2">
        <f>I615</f>
        <v>3000</v>
      </c>
    </row>
    <row r="615" spans="1:9" s="3" customFormat="1" ht="18.75">
      <c r="A615" s="23" t="s">
        <v>530</v>
      </c>
      <c r="B615" s="24">
        <v>211</v>
      </c>
      <c r="C615" s="25" t="s">
        <v>533</v>
      </c>
      <c r="D615" s="25" t="s">
        <v>618</v>
      </c>
      <c r="E615" s="25" t="s">
        <v>230</v>
      </c>
      <c r="F615" s="25"/>
      <c r="G615" s="2">
        <f t="shared" si="69"/>
        <v>3000</v>
      </c>
      <c r="H615" s="2">
        <f t="shared" si="69"/>
        <v>3000</v>
      </c>
      <c r="I615" s="2">
        <f>I616</f>
        <v>3000</v>
      </c>
    </row>
    <row r="616" spans="1:9" s="3" customFormat="1" ht="18.75">
      <c r="A616" s="23" t="s">
        <v>531</v>
      </c>
      <c r="B616" s="24">
        <v>211</v>
      </c>
      <c r="C616" s="25" t="s">
        <v>533</v>
      </c>
      <c r="D616" s="25" t="s">
        <v>618</v>
      </c>
      <c r="E616" s="25" t="s">
        <v>231</v>
      </c>
      <c r="F616" s="25"/>
      <c r="G616" s="2">
        <f t="shared" si="69"/>
        <v>3000</v>
      </c>
      <c r="H616" s="2">
        <f t="shared" si="69"/>
        <v>3000</v>
      </c>
      <c r="I616" s="2">
        <f>I617</f>
        <v>3000</v>
      </c>
    </row>
    <row r="617" spans="1:9" s="3" customFormat="1" ht="18.75">
      <c r="A617" s="23" t="s">
        <v>575</v>
      </c>
      <c r="B617" s="24">
        <v>211</v>
      </c>
      <c r="C617" s="25" t="s">
        <v>533</v>
      </c>
      <c r="D617" s="25" t="s">
        <v>618</v>
      </c>
      <c r="E617" s="25" t="s">
        <v>240</v>
      </c>
      <c r="F617" s="25"/>
      <c r="G617" s="2">
        <f t="shared" si="69"/>
        <v>3000</v>
      </c>
      <c r="H617" s="2">
        <f t="shared" si="69"/>
        <v>3000</v>
      </c>
      <c r="I617" s="2">
        <f>I618</f>
        <v>3000</v>
      </c>
    </row>
    <row r="618" spans="1:9" s="3" customFormat="1" ht="18.75">
      <c r="A618" s="23" t="s">
        <v>537</v>
      </c>
      <c r="B618" s="24">
        <v>211</v>
      </c>
      <c r="C618" s="25" t="s">
        <v>533</v>
      </c>
      <c r="D618" s="25" t="s">
        <v>618</v>
      </c>
      <c r="E618" s="25" t="s">
        <v>240</v>
      </c>
      <c r="F618" s="25" t="s">
        <v>539</v>
      </c>
      <c r="G618" s="26">
        <v>3000</v>
      </c>
      <c r="H618" s="26">
        <v>3000</v>
      </c>
      <c r="I618" s="2">
        <v>3000</v>
      </c>
    </row>
    <row r="619" spans="1:9" s="3" customFormat="1" ht="18.75">
      <c r="A619" s="23" t="s">
        <v>545</v>
      </c>
      <c r="B619" s="24">
        <v>211</v>
      </c>
      <c r="C619" s="25" t="s">
        <v>533</v>
      </c>
      <c r="D619" s="25" t="s">
        <v>543</v>
      </c>
      <c r="E619" s="25"/>
      <c r="F619" s="25"/>
      <c r="G619" s="2">
        <f>G630+G623+G620+G626</f>
        <v>54377.399999999994</v>
      </c>
      <c r="H619" s="2">
        <f>H630+H623+H620+H626</f>
        <v>82783.6</v>
      </c>
      <c r="I619" s="2">
        <f>I630+I623+I620+I626</f>
        <v>83909.70000000001</v>
      </c>
    </row>
    <row r="620" spans="1:9" s="3" customFormat="1" ht="37.5">
      <c r="A620" s="23" t="s">
        <v>624</v>
      </c>
      <c r="B620" s="24">
        <v>211</v>
      </c>
      <c r="C620" s="25" t="s">
        <v>533</v>
      </c>
      <c r="D620" s="25" t="s">
        <v>543</v>
      </c>
      <c r="E620" s="25" t="s">
        <v>241</v>
      </c>
      <c r="F620" s="25"/>
      <c r="G620" s="2">
        <f aca="true" t="shared" si="70" ref="G620:I621">G621</f>
        <v>1500</v>
      </c>
      <c r="H620" s="2">
        <f t="shared" si="70"/>
        <v>1000</v>
      </c>
      <c r="I620" s="2">
        <f t="shared" si="70"/>
        <v>1000</v>
      </c>
    </row>
    <row r="621" spans="1:9" s="3" customFormat="1" ht="18.75">
      <c r="A621" s="23" t="s">
        <v>531</v>
      </c>
      <c r="B621" s="24">
        <v>211</v>
      </c>
      <c r="C621" s="25" t="s">
        <v>533</v>
      </c>
      <c r="D621" s="25" t="s">
        <v>543</v>
      </c>
      <c r="E621" s="25" t="s">
        <v>242</v>
      </c>
      <c r="F621" s="25"/>
      <c r="G621" s="2">
        <f t="shared" si="70"/>
        <v>1500</v>
      </c>
      <c r="H621" s="2">
        <f t="shared" si="70"/>
        <v>1000</v>
      </c>
      <c r="I621" s="2">
        <f t="shared" si="70"/>
        <v>1000</v>
      </c>
    </row>
    <row r="622" spans="1:9" s="3" customFormat="1" ht="37.5">
      <c r="A622" s="23" t="s">
        <v>536</v>
      </c>
      <c r="B622" s="24">
        <v>211</v>
      </c>
      <c r="C622" s="25" t="s">
        <v>533</v>
      </c>
      <c r="D622" s="25" t="s">
        <v>543</v>
      </c>
      <c r="E622" s="25" t="s">
        <v>242</v>
      </c>
      <c r="F622" s="25" t="s">
        <v>538</v>
      </c>
      <c r="G622" s="26">
        <v>1500</v>
      </c>
      <c r="H622" s="26">
        <v>1000</v>
      </c>
      <c r="I622" s="2">
        <v>1000</v>
      </c>
    </row>
    <row r="623" spans="1:9" s="3" customFormat="1" ht="37.5">
      <c r="A623" s="23" t="s">
        <v>410</v>
      </c>
      <c r="B623" s="24">
        <v>211</v>
      </c>
      <c r="C623" s="25" t="s">
        <v>533</v>
      </c>
      <c r="D623" s="25" t="s">
        <v>543</v>
      </c>
      <c r="E623" s="25" t="s">
        <v>42</v>
      </c>
      <c r="F623" s="25"/>
      <c r="G623" s="2">
        <f aca="true" t="shared" si="71" ref="G623:I624">G624</f>
        <v>557.1</v>
      </c>
      <c r="H623" s="2">
        <f t="shared" si="71"/>
        <v>584.9</v>
      </c>
      <c r="I623" s="2">
        <f t="shared" si="71"/>
        <v>613.6</v>
      </c>
    </row>
    <row r="624" spans="1:9" s="3" customFormat="1" ht="18.75">
      <c r="A624" s="23" t="s">
        <v>531</v>
      </c>
      <c r="B624" s="24">
        <v>211</v>
      </c>
      <c r="C624" s="25" t="s">
        <v>533</v>
      </c>
      <c r="D624" s="25" t="s">
        <v>543</v>
      </c>
      <c r="E624" s="25" t="s">
        <v>43</v>
      </c>
      <c r="F624" s="25"/>
      <c r="G624" s="2">
        <f t="shared" si="71"/>
        <v>557.1</v>
      </c>
      <c r="H624" s="2">
        <f t="shared" si="71"/>
        <v>584.9</v>
      </c>
      <c r="I624" s="2">
        <f t="shared" si="71"/>
        <v>613.6</v>
      </c>
    </row>
    <row r="625" spans="1:9" s="3" customFormat="1" ht="37.5">
      <c r="A625" s="23" t="s">
        <v>544</v>
      </c>
      <c r="B625" s="24">
        <v>211</v>
      </c>
      <c r="C625" s="25" t="s">
        <v>533</v>
      </c>
      <c r="D625" s="25" t="s">
        <v>543</v>
      </c>
      <c r="E625" s="25" t="s">
        <v>43</v>
      </c>
      <c r="F625" s="25" t="s">
        <v>538</v>
      </c>
      <c r="G625" s="26">
        <v>557.1</v>
      </c>
      <c r="H625" s="26">
        <v>584.9</v>
      </c>
      <c r="I625" s="2">
        <v>613.6</v>
      </c>
    </row>
    <row r="626" spans="1:9" s="3" customFormat="1" ht="75">
      <c r="A626" s="50" t="s">
        <v>16</v>
      </c>
      <c r="B626" s="52" t="s">
        <v>569</v>
      </c>
      <c r="C626" s="25" t="s">
        <v>533</v>
      </c>
      <c r="D626" s="25" t="s">
        <v>543</v>
      </c>
      <c r="E626" s="52" t="s">
        <v>243</v>
      </c>
      <c r="F626" s="25"/>
      <c r="G626" s="26">
        <f aca="true" t="shared" si="72" ref="G626:I628">G627</f>
        <v>1968.4</v>
      </c>
      <c r="H626" s="26">
        <f t="shared" si="72"/>
        <v>2297.1</v>
      </c>
      <c r="I626" s="26">
        <f t="shared" si="72"/>
        <v>3394.5</v>
      </c>
    </row>
    <row r="627" spans="1:9" s="3" customFormat="1" ht="18.75">
      <c r="A627" s="50" t="s">
        <v>531</v>
      </c>
      <c r="B627" s="52" t="s">
        <v>569</v>
      </c>
      <c r="C627" s="25" t="s">
        <v>533</v>
      </c>
      <c r="D627" s="25" t="s">
        <v>543</v>
      </c>
      <c r="E627" s="52" t="s">
        <v>244</v>
      </c>
      <c r="F627" s="25"/>
      <c r="G627" s="26">
        <f t="shared" si="72"/>
        <v>1968.4</v>
      </c>
      <c r="H627" s="26">
        <f t="shared" si="72"/>
        <v>2297.1</v>
      </c>
      <c r="I627" s="26">
        <f t="shared" si="72"/>
        <v>3394.5</v>
      </c>
    </row>
    <row r="628" spans="1:9" s="3" customFormat="1" ht="37.5">
      <c r="A628" s="50" t="s">
        <v>17</v>
      </c>
      <c r="B628" s="52" t="s">
        <v>569</v>
      </c>
      <c r="C628" s="25" t="s">
        <v>533</v>
      </c>
      <c r="D628" s="25" t="s">
        <v>543</v>
      </c>
      <c r="E628" s="52" t="s">
        <v>245</v>
      </c>
      <c r="F628" s="25"/>
      <c r="G628" s="26">
        <f t="shared" si="72"/>
        <v>1968.4</v>
      </c>
      <c r="H628" s="26">
        <f t="shared" si="72"/>
        <v>2297.1</v>
      </c>
      <c r="I628" s="26">
        <f t="shared" si="72"/>
        <v>3394.5</v>
      </c>
    </row>
    <row r="629" spans="1:9" s="3" customFormat="1" ht="37.5">
      <c r="A629" s="64" t="s">
        <v>544</v>
      </c>
      <c r="B629" s="52" t="s">
        <v>569</v>
      </c>
      <c r="C629" s="25" t="s">
        <v>533</v>
      </c>
      <c r="D629" s="25" t="s">
        <v>543</v>
      </c>
      <c r="E629" s="52" t="s">
        <v>245</v>
      </c>
      <c r="F629" s="25" t="s">
        <v>538</v>
      </c>
      <c r="G629" s="26">
        <v>1968.4</v>
      </c>
      <c r="H629" s="26">
        <v>2297.1</v>
      </c>
      <c r="I629" s="2">
        <v>3394.5</v>
      </c>
    </row>
    <row r="630" spans="1:9" s="3" customFormat="1" ht="18.75">
      <c r="A630" s="23" t="s">
        <v>530</v>
      </c>
      <c r="B630" s="24">
        <v>211</v>
      </c>
      <c r="C630" s="25" t="s">
        <v>533</v>
      </c>
      <c r="D630" s="25" t="s">
        <v>543</v>
      </c>
      <c r="E630" s="25" t="s">
        <v>230</v>
      </c>
      <c r="F630" s="25"/>
      <c r="G630" s="2">
        <f>G631+G645+G642</f>
        <v>50351.899999999994</v>
      </c>
      <c r="H630" s="2">
        <f>H631+H645+H642</f>
        <v>78901.6</v>
      </c>
      <c r="I630" s="2">
        <f>I631+I645+I642</f>
        <v>78901.6</v>
      </c>
    </row>
    <row r="631" spans="1:9" s="3" customFormat="1" ht="18.75">
      <c r="A631" s="23" t="s">
        <v>531</v>
      </c>
      <c r="B631" s="24">
        <v>211</v>
      </c>
      <c r="C631" s="25" t="s">
        <v>533</v>
      </c>
      <c r="D631" s="25" t="s">
        <v>543</v>
      </c>
      <c r="E631" s="25" t="s">
        <v>231</v>
      </c>
      <c r="F631" s="25"/>
      <c r="G631" s="2">
        <f>G632+G636+G638+G640</f>
        <v>41967.7</v>
      </c>
      <c r="H631" s="2">
        <f>H632+H636+H638+H640</f>
        <v>74401.6</v>
      </c>
      <c r="I631" s="2">
        <f>I632+I636+I638+I640</f>
        <v>74401.6</v>
      </c>
    </row>
    <row r="632" spans="1:9" s="3" customFormat="1" ht="18.75">
      <c r="A632" s="23" t="s">
        <v>546</v>
      </c>
      <c r="B632" s="24">
        <v>211</v>
      </c>
      <c r="C632" s="25" t="s">
        <v>533</v>
      </c>
      <c r="D632" s="25" t="s">
        <v>543</v>
      </c>
      <c r="E632" s="25" t="s">
        <v>239</v>
      </c>
      <c r="F632" s="25"/>
      <c r="G632" s="2">
        <f>G633+G635+G634</f>
        <v>9430</v>
      </c>
      <c r="H632" s="2">
        <f>H633+H635+H634</f>
        <v>9430</v>
      </c>
      <c r="I632" s="2">
        <f>I633+I635+I634</f>
        <v>9430</v>
      </c>
    </row>
    <row r="633" spans="1:9" s="3" customFormat="1" ht="37.5">
      <c r="A633" s="23" t="s">
        <v>536</v>
      </c>
      <c r="B633" s="24">
        <v>211</v>
      </c>
      <c r="C633" s="25" t="s">
        <v>533</v>
      </c>
      <c r="D633" s="25" t="s">
        <v>543</v>
      </c>
      <c r="E633" s="25" t="s">
        <v>239</v>
      </c>
      <c r="F633" s="25" t="s">
        <v>538</v>
      </c>
      <c r="G633" s="26">
        <v>5330</v>
      </c>
      <c r="H633" s="26">
        <v>5330</v>
      </c>
      <c r="I633" s="26">
        <v>5330</v>
      </c>
    </row>
    <row r="634" spans="1:9" s="3" customFormat="1" ht="18.75">
      <c r="A634" s="23" t="s">
        <v>585</v>
      </c>
      <c r="B634" s="24">
        <v>211</v>
      </c>
      <c r="C634" s="25" t="s">
        <v>533</v>
      </c>
      <c r="D634" s="25" t="s">
        <v>543</v>
      </c>
      <c r="E634" s="25" t="s">
        <v>239</v>
      </c>
      <c r="F634" s="25" t="s">
        <v>586</v>
      </c>
      <c r="G634" s="26">
        <v>1100</v>
      </c>
      <c r="H634" s="26">
        <v>1100</v>
      </c>
      <c r="I634" s="26">
        <v>1100</v>
      </c>
    </row>
    <row r="635" spans="1:9" s="3" customFormat="1" ht="18.75">
      <c r="A635" s="23" t="s">
        <v>537</v>
      </c>
      <c r="B635" s="24">
        <v>211</v>
      </c>
      <c r="C635" s="25" t="s">
        <v>533</v>
      </c>
      <c r="D635" s="25" t="s">
        <v>543</v>
      </c>
      <c r="E635" s="25" t="s">
        <v>239</v>
      </c>
      <c r="F635" s="25" t="s">
        <v>539</v>
      </c>
      <c r="G635" s="26">
        <v>3000</v>
      </c>
      <c r="H635" s="26">
        <v>3000</v>
      </c>
      <c r="I635" s="2">
        <v>3000</v>
      </c>
    </row>
    <row r="636" spans="1:9" s="3" customFormat="1" ht="318.75">
      <c r="A636" s="23" t="s">
        <v>495</v>
      </c>
      <c r="B636" s="24">
        <v>211</v>
      </c>
      <c r="C636" s="25" t="s">
        <v>533</v>
      </c>
      <c r="D636" s="25" t="s">
        <v>543</v>
      </c>
      <c r="E636" s="25" t="s">
        <v>247</v>
      </c>
      <c r="F636" s="25"/>
      <c r="G636" s="2">
        <f>G637</f>
        <v>102.8</v>
      </c>
      <c r="H636" s="2">
        <f>H637</f>
        <v>102.8</v>
      </c>
      <c r="I636" s="2">
        <f>I637</f>
        <v>102.8</v>
      </c>
    </row>
    <row r="637" spans="1:9" s="3" customFormat="1" ht="93.75">
      <c r="A637" s="23" t="s">
        <v>532</v>
      </c>
      <c r="B637" s="24">
        <v>211</v>
      </c>
      <c r="C637" s="25" t="s">
        <v>533</v>
      </c>
      <c r="D637" s="25" t="s">
        <v>543</v>
      </c>
      <c r="E637" s="25" t="s">
        <v>247</v>
      </c>
      <c r="F637" s="25" t="s">
        <v>535</v>
      </c>
      <c r="G637" s="2">
        <v>102.8</v>
      </c>
      <c r="H637" s="2">
        <v>102.8</v>
      </c>
      <c r="I637" s="2">
        <v>102.8</v>
      </c>
    </row>
    <row r="638" spans="1:9" s="3" customFormat="1" ht="192.75" customHeight="1">
      <c r="A638" s="23" t="s">
        <v>690</v>
      </c>
      <c r="B638" s="24">
        <v>211</v>
      </c>
      <c r="C638" s="25" t="s">
        <v>533</v>
      </c>
      <c r="D638" s="25" t="s">
        <v>543</v>
      </c>
      <c r="E638" s="25" t="s">
        <v>246</v>
      </c>
      <c r="F638" s="25"/>
      <c r="G638" s="2">
        <f>G639</f>
        <v>32401.9</v>
      </c>
      <c r="H638" s="2">
        <f>H639</f>
        <v>64803.8</v>
      </c>
      <c r="I638" s="2">
        <f>I639</f>
        <v>64803.8</v>
      </c>
    </row>
    <row r="639" spans="1:9" s="3" customFormat="1" ht="37.5">
      <c r="A639" s="23" t="s">
        <v>544</v>
      </c>
      <c r="B639" s="24">
        <v>211</v>
      </c>
      <c r="C639" s="25" t="s">
        <v>533</v>
      </c>
      <c r="D639" s="25" t="s">
        <v>543</v>
      </c>
      <c r="E639" s="25" t="s">
        <v>246</v>
      </c>
      <c r="F639" s="25" t="s">
        <v>538</v>
      </c>
      <c r="G639" s="2">
        <v>32401.9</v>
      </c>
      <c r="H639" s="2">
        <v>64803.8</v>
      </c>
      <c r="I639" s="2">
        <v>64803.8</v>
      </c>
    </row>
    <row r="640" spans="1:9" s="3" customFormat="1" ht="187.5">
      <c r="A640" s="23" t="s">
        <v>690</v>
      </c>
      <c r="B640" s="24">
        <v>211</v>
      </c>
      <c r="C640" s="25" t="s">
        <v>533</v>
      </c>
      <c r="D640" s="25" t="s">
        <v>543</v>
      </c>
      <c r="E640" s="25" t="s">
        <v>296</v>
      </c>
      <c r="F640" s="25"/>
      <c r="G640" s="2">
        <f>G641</f>
        <v>33</v>
      </c>
      <c r="H640" s="2">
        <f>H641</f>
        <v>65</v>
      </c>
      <c r="I640" s="2">
        <f>I641</f>
        <v>65</v>
      </c>
    </row>
    <row r="641" spans="1:9" s="3" customFormat="1" ht="37.5">
      <c r="A641" s="23" t="s">
        <v>544</v>
      </c>
      <c r="B641" s="24">
        <v>211</v>
      </c>
      <c r="C641" s="25" t="s">
        <v>533</v>
      </c>
      <c r="D641" s="25" t="s">
        <v>543</v>
      </c>
      <c r="E641" s="25" t="s">
        <v>296</v>
      </c>
      <c r="F641" s="25" t="s">
        <v>538</v>
      </c>
      <c r="G641" s="2">
        <v>33</v>
      </c>
      <c r="H641" s="2">
        <v>65</v>
      </c>
      <c r="I641" s="2">
        <v>65</v>
      </c>
    </row>
    <row r="642" spans="1:9" s="3" customFormat="1" ht="37.5">
      <c r="A642" s="23" t="s">
        <v>609</v>
      </c>
      <c r="B642" s="24">
        <v>211</v>
      </c>
      <c r="C642" s="25" t="s">
        <v>533</v>
      </c>
      <c r="D642" s="25" t="s">
        <v>543</v>
      </c>
      <c r="E642" s="25" t="s">
        <v>248</v>
      </c>
      <c r="F642" s="25"/>
      <c r="G642" s="2">
        <f aca="true" t="shared" si="73" ref="G642:I643">G643</f>
        <v>3884.2</v>
      </c>
      <c r="H642" s="2">
        <f t="shared" si="73"/>
        <v>0</v>
      </c>
      <c r="I642" s="2">
        <f t="shared" si="73"/>
        <v>0</v>
      </c>
    </row>
    <row r="643" spans="1:9" s="3" customFormat="1" ht="18.75">
      <c r="A643" s="133" t="s">
        <v>7</v>
      </c>
      <c r="B643" s="24">
        <v>211</v>
      </c>
      <c r="C643" s="25" t="s">
        <v>533</v>
      </c>
      <c r="D643" s="25" t="s">
        <v>543</v>
      </c>
      <c r="E643" s="25" t="s">
        <v>249</v>
      </c>
      <c r="F643" s="25"/>
      <c r="G643" s="2">
        <f>G644</f>
        <v>3884.2</v>
      </c>
      <c r="H643" s="2">
        <f t="shared" si="73"/>
        <v>0</v>
      </c>
      <c r="I643" s="2">
        <f t="shared" si="73"/>
        <v>0</v>
      </c>
    </row>
    <row r="644" spans="1:9" s="3" customFormat="1" ht="37.5">
      <c r="A644" s="23" t="s">
        <v>590</v>
      </c>
      <c r="B644" s="24">
        <v>211</v>
      </c>
      <c r="C644" s="25" t="s">
        <v>533</v>
      </c>
      <c r="D644" s="25" t="s">
        <v>543</v>
      </c>
      <c r="E644" s="25" t="s">
        <v>249</v>
      </c>
      <c r="F644" s="25" t="s">
        <v>591</v>
      </c>
      <c r="G644" s="2">
        <v>3884.2</v>
      </c>
      <c r="H644" s="2">
        <v>0</v>
      </c>
      <c r="I644" s="2">
        <v>0</v>
      </c>
    </row>
    <row r="645" spans="1:9" s="3" customFormat="1" ht="56.25">
      <c r="A645" s="23" t="s">
        <v>461</v>
      </c>
      <c r="B645" s="24">
        <v>211</v>
      </c>
      <c r="C645" s="25" t="s">
        <v>533</v>
      </c>
      <c r="D645" s="25" t="s">
        <v>543</v>
      </c>
      <c r="E645" s="25" t="s">
        <v>250</v>
      </c>
      <c r="F645" s="25"/>
      <c r="G645" s="26">
        <f aca="true" t="shared" si="74" ref="G645:I646">G646</f>
        <v>4500</v>
      </c>
      <c r="H645" s="26">
        <f t="shared" si="74"/>
        <v>4500</v>
      </c>
      <c r="I645" s="26">
        <f t="shared" si="74"/>
        <v>4500</v>
      </c>
    </row>
    <row r="646" spans="1:9" s="3" customFormat="1" ht="56.25">
      <c r="A646" s="23" t="s">
        <v>476</v>
      </c>
      <c r="B646" s="24">
        <v>211</v>
      </c>
      <c r="C646" s="25" t="s">
        <v>533</v>
      </c>
      <c r="D646" s="25" t="s">
        <v>543</v>
      </c>
      <c r="E646" s="25" t="s">
        <v>251</v>
      </c>
      <c r="F646" s="25"/>
      <c r="G646" s="26">
        <f t="shared" si="74"/>
        <v>4500</v>
      </c>
      <c r="H646" s="26">
        <f t="shared" si="74"/>
        <v>4500</v>
      </c>
      <c r="I646" s="26">
        <f t="shared" si="74"/>
        <v>4500</v>
      </c>
    </row>
    <row r="647" spans="1:9" s="3" customFormat="1" ht="37.5">
      <c r="A647" s="23" t="s">
        <v>590</v>
      </c>
      <c r="B647" s="24">
        <v>211</v>
      </c>
      <c r="C647" s="25" t="s">
        <v>533</v>
      </c>
      <c r="D647" s="25" t="s">
        <v>543</v>
      </c>
      <c r="E647" s="25" t="s">
        <v>251</v>
      </c>
      <c r="F647" s="25" t="s">
        <v>591</v>
      </c>
      <c r="G647" s="26">
        <v>4500</v>
      </c>
      <c r="H647" s="26">
        <v>4500</v>
      </c>
      <c r="I647" s="2">
        <v>4500</v>
      </c>
    </row>
    <row r="648" spans="1:9" s="3" customFormat="1" ht="37.5">
      <c r="A648" s="23" t="s">
        <v>594</v>
      </c>
      <c r="B648" s="24" t="s">
        <v>569</v>
      </c>
      <c r="C648" s="25" t="s">
        <v>534</v>
      </c>
      <c r="D648" s="25" t="s">
        <v>523</v>
      </c>
      <c r="E648" s="25"/>
      <c r="F648" s="25"/>
      <c r="G648" s="53">
        <f>G649+G654+G673</f>
        <v>15720.1</v>
      </c>
      <c r="H648" s="53">
        <f>H649+H654+H676</f>
        <v>16929.9</v>
      </c>
      <c r="I648" s="53">
        <f>I649+I654+I676</f>
        <v>16333.5</v>
      </c>
    </row>
    <row r="649" spans="1:9" s="3" customFormat="1" ht="18.75">
      <c r="A649" s="23" t="s">
        <v>595</v>
      </c>
      <c r="B649" s="24" t="s">
        <v>569</v>
      </c>
      <c r="C649" s="25" t="s">
        <v>534</v>
      </c>
      <c r="D649" s="25" t="s">
        <v>562</v>
      </c>
      <c r="E649" s="25"/>
      <c r="F649" s="25"/>
      <c r="G649" s="2">
        <f aca="true" t="shared" si="75" ref="G649:I651">G650</f>
        <v>3699.1</v>
      </c>
      <c r="H649" s="2">
        <f t="shared" si="75"/>
        <v>3819.1</v>
      </c>
      <c r="I649" s="2">
        <f t="shared" si="75"/>
        <v>3229</v>
      </c>
    </row>
    <row r="650" spans="1:9" s="3" customFormat="1" ht="18.75">
      <c r="A650" s="23" t="s">
        <v>530</v>
      </c>
      <c r="B650" s="24">
        <v>211</v>
      </c>
      <c r="C650" s="25" t="s">
        <v>534</v>
      </c>
      <c r="D650" s="25" t="s">
        <v>562</v>
      </c>
      <c r="E650" s="25" t="s">
        <v>230</v>
      </c>
      <c r="F650" s="25"/>
      <c r="G650" s="2">
        <f t="shared" si="75"/>
        <v>3699.1</v>
      </c>
      <c r="H650" s="2">
        <f t="shared" si="75"/>
        <v>3819.1</v>
      </c>
      <c r="I650" s="2">
        <f t="shared" si="75"/>
        <v>3229</v>
      </c>
    </row>
    <row r="651" spans="1:9" s="3" customFormat="1" ht="32.25" customHeight="1">
      <c r="A651" s="23" t="s">
        <v>531</v>
      </c>
      <c r="B651" s="24">
        <v>211</v>
      </c>
      <c r="C651" s="25" t="s">
        <v>534</v>
      </c>
      <c r="D651" s="25" t="s">
        <v>562</v>
      </c>
      <c r="E651" s="25" t="s">
        <v>231</v>
      </c>
      <c r="F651" s="25"/>
      <c r="G651" s="2">
        <f>G652</f>
        <v>3699.1</v>
      </c>
      <c r="H651" s="2">
        <f t="shared" si="75"/>
        <v>3819.1</v>
      </c>
      <c r="I651" s="2">
        <f t="shared" si="75"/>
        <v>3229</v>
      </c>
    </row>
    <row r="652" spans="1:9" s="3" customFormat="1" ht="56.25">
      <c r="A652" s="23" t="s">
        <v>650</v>
      </c>
      <c r="B652" s="24">
        <v>211</v>
      </c>
      <c r="C652" s="25" t="s">
        <v>534</v>
      </c>
      <c r="D652" s="25" t="s">
        <v>562</v>
      </c>
      <c r="E652" s="25" t="s">
        <v>229</v>
      </c>
      <c r="F652" s="25"/>
      <c r="G652" s="2">
        <f>G653</f>
        <v>3699.1</v>
      </c>
      <c r="H652" s="2">
        <f>H653</f>
        <v>3819.1</v>
      </c>
      <c r="I652" s="2">
        <f>I653</f>
        <v>3229</v>
      </c>
    </row>
    <row r="653" spans="1:9" s="3" customFormat="1" ht="93.75">
      <c r="A653" s="23" t="s">
        <v>532</v>
      </c>
      <c r="B653" s="24">
        <v>211</v>
      </c>
      <c r="C653" s="25" t="s">
        <v>534</v>
      </c>
      <c r="D653" s="25" t="s">
        <v>562</v>
      </c>
      <c r="E653" s="25" t="s">
        <v>229</v>
      </c>
      <c r="F653" s="25" t="s">
        <v>535</v>
      </c>
      <c r="G653" s="54">
        <v>3699.1</v>
      </c>
      <c r="H653" s="54">
        <v>3819.1</v>
      </c>
      <c r="I653" s="54">
        <v>3229</v>
      </c>
    </row>
    <row r="654" spans="1:9" s="3" customFormat="1" ht="18.75">
      <c r="A654" s="23" t="s">
        <v>691</v>
      </c>
      <c r="B654" s="24">
        <v>211</v>
      </c>
      <c r="C654" s="25" t="s">
        <v>534</v>
      </c>
      <c r="D654" s="25" t="s">
        <v>583</v>
      </c>
      <c r="E654" s="26"/>
      <c r="F654" s="26"/>
      <c r="G654" s="26">
        <f>G655+G660</f>
        <v>11521</v>
      </c>
      <c r="H654" s="26">
        <f>H655+H660</f>
        <v>12610.800000000001</v>
      </c>
      <c r="I654" s="26">
        <f>I655+I660</f>
        <v>12604.5</v>
      </c>
    </row>
    <row r="655" spans="1:9" s="3" customFormat="1" ht="75">
      <c r="A655" s="23" t="s">
        <v>647</v>
      </c>
      <c r="B655" s="24">
        <v>211</v>
      </c>
      <c r="C655" s="25" t="s">
        <v>534</v>
      </c>
      <c r="D655" s="25" t="s">
        <v>583</v>
      </c>
      <c r="E655" s="25" t="s">
        <v>253</v>
      </c>
      <c r="F655" s="25"/>
      <c r="G655" s="2">
        <f>G656</f>
        <v>10999.8</v>
      </c>
      <c r="H655" s="2">
        <f>H656</f>
        <v>12156.6</v>
      </c>
      <c r="I655" s="2">
        <f>I656</f>
        <v>12185.3</v>
      </c>
    </row>
    <row r="656" spans="1:9" s="3" customFormat="1" ht="37.5">
      <c r="A656" s="23" t="s">
        <v>602</v>
      </c>
      <c r="B656" s="24">
        <v>211</v>
      </c>
      <c r="C656" s="25" t="s">
        <v>534</v>
      </c>
      <c r="D656" s="25" t="s">
        <v>583</v>
      </c>
      <c r="E656" s="25" t="s">
        <v>252</v>
      </c>
      <c r="F656" s="25"/>
      <c r="G656" s="2">
        <f>G657+G658+G659</f>
        <v>10999.8</v>
      </c>
      <c r="H656" s="2">
        <f>H657+H658+H659</f>
        <v>12156.6</v>
      </c>
      <c r="I656" s="2">
        <f>I657+I658+I659</f>
        <v>12185.3</v>
      </c>
    </row>
    <row r="657" spans="1:9" s="3" customFormat="1" ht="93.75">
      <c r="A657" s="23" t="s">
        <v>532</v>
      </c>
      <c r="B657" s="24">
        <v>211</v>
      </c>
      <c r="C657" s="25" t="s">
        <v>534</v>
      </c>
      <c r="D657" s="25" t="s">
        <v>583</v>
      </c>
      <c r="E657" s="25" t="s">
        <v>252</v>
      </c>
      <c r="F657" s="25" t="s">
        <v>535</v>
      </c>
      <c r="G657" s="26">
        <v>10161.9</v>
      </c>
      <c r="H657" s="26">
        <f>10161.9+1129.1</f>
        <v>11291</v>
      </c>
      <c r="I657" s="26">
        <f>10161.9+1129.1</f>
        <v>11291</v>
      </c>
    </row>
    <row r="658" spans="1:9" s="3" customFormat="1" ht="37.5">
      <c r="A658" s="23" t="s">
        <v>536</v>
      </c>
      <c r="B658" s="24">
        <v>211</v>
      </c>
      <c r="C658" s="25" t="s">
        <v>534</v>
      </c>
      <c r="D658" s="25" t="s">
        <v>583</v>
      </c>
      <c r="E658" s="25" t="s">
        <v>252</v>
      </c>
      <c r="F658" s="25" t="s">
        <v>538</v>
      </c>
      <c r="G658" s="26">
        <v>814</v>
      </c>
      <c r="H658" s="26">
        <f>365.8+475.9</f>
        <v>841.7</v>
      </c>
      <c r="I658" s="26">
        <f>379.7+490.7</f>
        <v>870.4</v>
      </c>
    </row>
    <row r="659" spans="1:9" s="3" customFormat="1" ht="18.75">
      <c r="A659" s="23" t="s">
        <v>537</v>
      </c>
      <c r="B659" s="24">
        <v>211</v>
      </c>
      <c r="C659" s="25" t="s">
        <v>534</v>
      </c>
      <c r="D659" s="25" t="s">
        <v>583</v>
      </c>
      <c r="E659" s="25" t="s">
        <v>252</v>
      </c>
      <c r="F659" s="25" t="s">
        <v>539</v>
      </c>
      <c r="G659" s="26">
        <v>23.9</v>
      </c>
      <c r="H659" s="26">
        <v>23.9</v>
      </c>
      <c r="I659" s="2">
        <v>23.9</v>
      </c>
    </row>
    <row r="660" spans="1:9" s="3" customFormat="1" ht="61.5" customHeight="1">
      <c r="A660" s="23" t="s">
        <v>693</v>
      </c>
      <c r="B660" s="24">
        <v>211</v>
      </c>
      <c r="C660" s="25" t="s">
        <v>534</v>
      </c>
      <c r="D660" s="25" t="s">
        <v>583</v>
      </c>
      <c r="E660" s="25" t="s">
        <v>254</v>
      </c>
      <c r="F660" s="25"/>
      <c r="G660" s="26">
        <f>G665+G661+G669</f>
        <v>521.1999999999999</v>
      </c>
      <c r="H660" s="26">
        <f>H665+H661+H669</f>
        <v>454.2</v>
      </c>
      <c r="I660" s="26">
        <f>I665+I661+I669</f>
        <v>419.2</v>
      </c>
    </row>
    <row r="661" spans="1:9" s="3" customFormat="1" ht="47.25" customHeight="1">
      <c r="A661" s="23" t="s">
        <v>694</v>
      </c>
      <c r="B661" s="24">
        <v>211</v>
      </c>
      <c r="C661" s="25" t="s">
        <v>534</v>
      </c>
      <c r="D661" s="25" t="s">
        <v>583</v>
      </c>
      <c r="E661" s="25" t="s">
        <v>300</v>
      </c>
      <c r="F661" s="25"/>
      <c r="G661" s="26">
        <f aca="true" t="shared" si="76" ref="G661:I663">G662</f>
        <v>404.2</v>
      </c>
      <c r="H661" s="26">
        <f>H662</f>
        <v>404.2</v>
      </c>
      <c r="I661" s="26">
        <f>I662</f>
        <v>404.2</v>
      </c>
    </row>
    <row r="662" spans="1:9" s="3" customFormat="1" ht="37.5">
      <c r="A662" s="23" t="s">
        <v>610</v>
      </c>
      <c r="B662" s="24">
        <v>211</v>
      </c>
      <c r="C662" s="25" t="s">
        <v>534</v>
      </c>
      <c r="D662" s="25" t="s">
        <v>583</v>
      </c>
      <c r="E662" s="25" t="s">
        <v>301</v>
      </c>
      <c r="F662" s="25"/>
      <c r="G662" s="26">
        <f t="shared" si="76"/>
        <v>404.2</v>
      </c>
      <c r="H662" s="26">
        <f>H663</f>
        <v>404.2</v>
      </c>
      <c r="I662" s="26">
        <f>I663</f>
        <v>404.2</v>
      </c>
    </row>
    <row r="663" spans="1:9" s="3" customFormat="1" ht="18.75">
      <c r="A663" s="23" t="s">
        <v>695</v>
      </c>
      <c r="B663" s="24">
        <v>211</v>
      </c>
      <c r="C663" s="25" t="s">
        <v>534</v>
      </c>
      <c r="D663" s="25" t="s">
        <v>583</v>
      </c>
      <c r="E663" s="25" t="s">
        <v>255</v>
      </c>
      <c r="F663" s="25"/>
      <c r="G663" s="26">
        <f t="shared" si="76"/>
        <v>404.2</v>
      </c>
      <c r="H663" s="26">
        <f t="shared" si="76"/>
        <v>404.2</v>
      </c>
      <c r="I663" s="26">
        <f t="shared" si="76"/>
        <v>404.2</v>
      </c>
    </row>
    <row r="664" spans="1:9" s="3" customFormat="1" ht="37.5">
      <c r="A664" s="23" t="s">
        <v>536</v>
      </c>
      <c r="B664" s="24">
        <v>211</v>
      </c>
      <c r="C664" s="25" t="s">
        <v>534</v>
      </c>
      <c r="D664" s="25" t="s">
        <v>583</v>
      </c>
      <c r="E664" s="25" t="s">
        <v>255</v>
      </c>
      <c r="F664" s="25" t="s">
        <v>538</v>
      </c>
      <c r="G664" s="26">
        <v>404.2</v>
      </c>
      <c r="H664" s="26">
        <v>404.2</v>
      </c>
      <c r="I664" s="26">
        <v>404.2</v>
      </c>
    </row>
    <row r="665" spans="1:9" s="3" customFormat="1" ht="42.75" customHeight="1">
      <c r="A665" s="23" t="s">
        <v>696</v>
      </c>
      <c r="B665" s="24">
        <v>211</v>
      </c>
      <c r="C665" s="25" t="s">
        <v>534</v>
      </c>
      <c r="D665" s="25" t="s">
        <v>583</v>
      </c>
      <c r="E665" s="25" t="s">
        <v>256</v>
      </c>
      <c r="F665" s="25"/>
      <c r="G665" s="26">
        <f aca="true" t="shared" si="77" ref="G665:I667">G666</f>
        <v>14.4</v>
      </c>
      <c r="H665" s="26">
        <f t="shared" si="77"/>
        <v>15</v>
      </c>
      <c r="I665" s="26">
        <f t="shared" si="77"/>
        <v>15</v>
      </c>
    </row>
    <row r="666" spans="1:9" s="3" customFormat="1" ht="37.5">
      <c r="A666" s="23" t="s">
        <v>610</v>
      </c>
      <c r="B666" s="24">
        <v>211</v>
      </c>
      <c r="C666" s="25" t="s">
        <v>534</v>
      </c>
      <c r="D666" s="25" t="s">
        <v>583</v>
      </c>
      <c r="E666" s="25" t="s">
        <v>257</v>
      </c>
      <c r="F666" s="25"/>
      <c r="G666" s="26">
        <f t="shared" si="77"/>
        <v>14.4</v>
      </c>
      <c r="H666" s="26">
        <f t="shared" si="77"/>
        <v>15</v>
      </c>
      <c r="I666" s="26">
        <f t="shared" si="77"/>
        <v>15</v>
      </c>
    </row>
    <row r="667" spans="1:9" s="3" customFormat="1" ht="37.5">
      <c r="A667" s="23" t="s">
        <v>697</v>
      </c>
      <c r="B667" s="24">
        <v>211</v>
      </c>
      <c r="C667" s="25" t="s">
        <v>534</v>
      </c>
      <c r="D667" s="25" t="s">
        <v>583</v>
      </c>
      <c r="E667" s="25" t="s">
        <v>302</v>
      </c>
      <c r="F667" s="25"/>
      <c r="G667" s="26">
        <f t="shared" si="77"/>
        <v>14.4</v>
      </c>
      <c r="H667" s="26">
        <f t="shared" si="77"/>
        <v>15</v>
      </c>
      <c r="I667" s="26">
        <f t="shared" si="77"/>
        <v>15</v>
      </c>
    </row>
    <row r="668" spans="1:9" s="3" customFormat="1" ht="37.5">
      <c r="A668" s="23" t="s">
        <v>536</v>
      </c>
      <c r="B668" s="24">
        <v>211</v>
      </c>
      <c r="C668" s="25" t="s">
        <v>534</v>
      </c>
      <c r="D668" s="25" t="s">
        <v>583</v>
      </c>
      <c r="E668" s="25" t="s">
        <v>302</v>
      </c>
      <c r="F668" s="25" t="s">
        <v>538</v>
      </c>
      <c r="G668" s="26">
        <v>14.4</v>
      </c>
      <c r="H668" s="26">
        <v>15</v>
      </c>
      <c r="I668" s="26">
        <v>15</v>
      </c>
    </row>
    <row r="669" spans="1:9" s="3" customFormat="1" ht="45.75" customHeight="1">
      <c r="A669" s="23" t="s">
        <v>698</v>
      </c>
      <c r="B669" s="24">
        <v>211</v>
      </c>
      <c r="C669" s="25" t="s">
        <v>534</v>
      </c>
      <c r="D669" s="25" t="s">
        <v>583</v>
      </c>
      <c r="E669" s="25" t="s">
        <v>303</v>
      </c>
      <c r="F669" s="25"/>
      <c r="G669" s="26">
        <f aca="true" t="shared" si="78" ref="G669:I671">G670</f>
        <v>102.6</v>
      </c>
      <c r="H669" s="26">
        <f t="shared" si="78"/>
        <v>35</v>
      </c>
      <c r="I669" s="26">
        <f t="shared" si="78"/>
        <v>0</v>
      </c>
    </row>
    <row r="670" spans="1:9" s="3" customFormat="1" ht="37.5">
      <c r="A670" s="23" t="s">
        <v>610</v>
      </c>
      <c r="B670" s="24">
        <v>211</v>
      </c>
      <c r="C670" s="25" t="s">
        <v>534</v>
      </c>
      <c r="D670" s="25" t="s">
        <v>583</v>
      </c>
      <c r="E670" s="25" t="s">
        <v>304</v>
      </c>
      <c r="F670" s="25"/>
      <c r="G670" s="26">
        <f t="shared" si="78"/>
        <v>102.6</v>
      </c>
      <c r="H670" s="26">
        <f t="shared" si="78"/>
        <v>35</v>
      </c>
      <c r="I670" s="26">
        <f t="shared" si="78"/>
        <v>0</v>
      </c>
    </row>
    <row r="671" spans="1:9" s="3" customFormat="1" ht="18.75">
      <c r="A671" s="23" t="s">
        <v>699</v>
      </c>
      <c r="B671" s="24">
        <v>211</v>
      </c>
      <c r="C671" s="25" t="s">
        <v>534</v>
      </c>
      <c r="D671" s="25" t="s">
        <v>583</v>
      </c>
      <c r="E671" s="25" t="s">
        <v>305</v>
      </c>
      <c r="F671" s="25"/>
      <c r="G671" s="26">
        <f t="shared" si="78"/>
        <v>102.6</v>
      </c>
      <c r="H671" s="26">
        <f t="shared" si="78"/>
        <v>35</v>
      </c>
      <c r="I671" s="26">
        <f t="shared" si="78"/>
        <v>0</v>
      </c>
    </row>
    <row r="672" spans="1:9" s="3" customFormat="1" ht="37.5">
      <c r="A672" s="23" t="s">
        <v>536</v>
      </c>
      <c r="B672" s="24">
        <v>211</v>
      </c>
      <c r="C672" s="25" t="s">
        <v>534</v>
      </c>
      <c r="D672" s="25" t="s">
        <v>583</v>
      </c>
      <c r="E672" s="25" t="s">
        <v>305</v>
      </c>
      <c r="F672" s="25" t="s">
        <v>538</v>
      </c>
      <c r="G672" s="26">
        <v>102.6</v>
      </c>
      <c r="H672" s="26">
        <v>35</v>
      </c>
      <c r="I672" s="26">
        <v>0</v>
      </c>
    </row>
    <row r="673" spans="1:9" s="3" customFormat="1" ht="56.25">
      <c r="A673" s="23" t="s">
        <v>692</v>
      </c>
      <c r="B673" s="24">
        <v>211</v>
      </c>
      <c r="C673" s="25" t="s">
        <v>534</v>
      </c>
      <c r="D673" s="25" t="s">
        <v>566</v>
      </c>
      <c r="E673" s="25"/>
      <c r="F673" s="25"/>
      <c r="G673" s="2">
        <f aca="true" t="shared" si="79" ref="G673:I676">G674</f>
        <v>500</v>
      </c>
      <c r="H673" s="2">
        <f t="shared" si="79"/>
        <v>500</v>
      </c>
      <c r="I673" s="2">
        <f t="shared" si="79"/>
        <v>500</v>
      </c>
    </row>
    <row r="674" spans="1:9" s="3" customFormat="1" ht="18.75">
      <c r="A674" s="23" t="s">
        <v>530</v>
      </c>
      <c r="B674" s="24">
        <v>211</v>
      </c>
      <c r="C674" s="25" t="s">
        <v>534</v>
      </c>
      <c r="D674" s="25" t="s">
        <v>566</v>
      </c>
      <c r="E674" s="25" t="s">
        <v>230</v>
      </c>
      <c r="F674" s="25"/>
      <c r="G674" s="2">
        <f t="shared" si="79"/>
        <v>500</v>
      </c>
      <c r="H674" s="2">
        <f t="shared" si="79"/>
        <v>500</v>
      </c>
      <c r="I674" s="2">
        <f t="shared" si="79"/>
        <v>500</v>
      </c>
    </row>
    <row r="675" spans="1:9" s="3" customFormat="1" ht="18.75">
      <c r="A675" s="23" t="s">
        <v>531</v>
      </c>
      <c r="B675" s="24">
        <v>211</v>
      </c>
      <c r="C675" s="25" t="s">
        <v>534</v>
      </c>
      <c r="D675" s="25" t="s">
        <v>566</v>
      </c>
      <c r="E675" s="25" t="s">
        <v>231</v>
      </c>
      <c r="F675" s="25"/>
      <c r="G675" s="2">
        <f t="shared" si="79"/>
        <v>500</v>
      </c>
      <c r="H675" s="2">
        <f t="shared" si="79"/>
        <v>500</v>
      </c>
      <c r="I675" s="2">
        <f t="shared" si="79"/>
        <v>500</v>
      </c>
    </row>
    <row r="676" spans="1:9" s="3" customFormat="1" ht="56.25">
      <c r="A676" s="23" t="s">
        <v>600</v>
      </c>
      <c r="B676" s="24">
        <v>211</v>
      </c>
      <c r="C676" s="25" t="s">
        <v>601</v>
      </c>
      <c r="D676" s="25" t="s">
        <v>566</v>
      </c>
      <c r="E676" s="25" t="s">
        <v>306</v>
      </c>
      <c r="F676" s="25"/>
      <c r="G676" s="2">
        <f t="shared" si="79"/>
        <v>500</v>
      </c>
      <c r="H676" s="2">
        <f t="shared" si="79"/>
        <v>500</v>
      </c>
      <c r="I676" s="2">
        <f t="shared" si="79"/>
        <v>500</v>
      </c>
    </row>
    <row r="677" spans="1:9" s="3" customFormat="1" ht="37.5">
      <c r="A677" s="23" t="s">
        <v>536</v>
      </c>
      <c r="B677" s="24">
        <v>211</v>
      </c>
      <c r="C677" s="25" t="s">
        <v>601</v>
      </c>
      <c r="D677" s="25" t="s">
        <v>566</v>
      </c>
      <c r="E677" s="25" t="s">
        <v>306</v>
      </c>
      <c r="F677" s="25" t="s">
        <v>538</v>
      </c>
      <c r="G677" s="26">
        <v>500</v>
      </c>
      <c r="H677" s="26">
        <v>500</v>
      </c>
      <c r="I677" s="26">
        <v>500</v>
      </c>
    </row>
    <row r="678" spans="1:12" s="3" customFormat="1" ht="18.75">
      <c r="A678" s="23" t="s">
        <v>561</v>
      </c>
      <c r="B678" s="24" t="s">
        <v>569</v>
      </c>
      <c r="C678" s="25" t="s">
        <v>562</v>
      </c>
      <c r="D678" s="25" t="s">
        <v>523</v>
      </c>
      <c r="E678" s="25"/>
      <c r="F678" s="25"/>
      <c r="G678" s="53">
        <f>G679+G684+G708+G689</f>
        <v>228054.6</v>
      </c>
      <c r="H678" s="53">
        <f>H679+H684+H708+H689</f>
        <v>136401</v>
      </c>
      <c r="I678" s="53">
        <f>I679+I684+I708+I689</f>
        <v>135656.1</v>
      </c>
      <c r="J678" s="79"/>
      <c r="K678" s="79"/>
      <c r="L678" s="79"/>
    </row>
    <row r="679" spans="1:9" s="3" customFormat="1" ht="18.75">
      <c r="A679" s="23" t="s">
        <v>597</v>
      </c>
      <c r="B679" s="24" t="s">
        <v>569</v>
      </c>
      <c r="C679" s="25" t="s">
        <v>562</v>
      </c>
      <c r="D679" s="25" t="s">
        <v>533</v>
      </c>
      <c r="E679" s="25"/>
      <c r="F679" s="25"/>
      <c r="G679" s="2">
        <f aca="true" t="shared" si="80" ref="G679:I682">G680</f>
        <v>391.4</v>
      </c>
      <c r="H679" s="2">
        <f t="shared" si="80"/>
        <v>391.4</v>
      </c>
      <c r="I679" s="2">
        <f>I680</f>
        <v>391.4</v>
      </c>
    </row>
    <row r="680" spans="1:9" s="3" customFormat="1" ht="18.75">
      <c r="A680" s="23" t="s">
        <v>530</v>
      </c>
      <c r="B680" s="24">
        <v>211</v>
      </c>
      <c r="C680" s="25" t="s">
        <v>562</v>
      </c>
      <c r="D680" s="25" t="s">
        <v>533</v>
      </c>
      <c r="E680" s="25" t="s">
        <v>230</v>
      </c>
      <c r="F680" s="25"/>
      <c r="G680" s="2">
        <f t="shared" si="80"/>
        <v>391.4</v>
      </c>
      <c r="H680" s="2">
        <f t="shared" si="80"/>
        <v>391.4</v>
      </c>
      <c r="I680" s="2">
        <f>I681</f>
        <v>391.4</v>
      </c>
    </row>
    <row r="681" spans="1:9" s="3" customFormat="1" ht="18.75">
      <c r="A681" s="23" t="s">
        <v>531</v>
      </c>
      <c r="B681" s="24">
        <v>211</v>
      </c>
      <c r="C681" s="25" t="s">
        <v>562</v>
      </c>
      <c r="D681" s="25" t="s">
        <v>533</v>
      </c>
      <c r="E681" s="25" t="s">
        <v>231</v>
      </c>
      <c r="F681" s="25"/>
      <c r="G681" s="2">
        <f t="shared" si="80"/>
        <v>391.4</v>
      </c>
      <c r="H681" s="2">
        <f t="shared" si="80"/>
        <v>391.4</v>
      </c>
      <c r="I681" s="2">
        <f>I682</f>
        <v>391.4</v>
      </c>
    </row>
    <row r="682" spans="1:9" s="3" customFormat="1" ht="37.5">
      <c r="A682" s="23" t="s">
        <v>598</v>
      </c>
      <c r="B682" s="24">
        <v>211</v>
      </c>
      <c r="C682" s="25" t="s">
        <v>562</v>
      </c>
      <c r="D682" s="25" t="s">
        <v>533</v>
      </c>
      <c r="E682" s="25" t="s">
        <v>307</v>
      </c>
      <c r="F682" s="25"/>
      <c r="G682" s="2">
        <f>G683</f>
        <v>391.4</v>
      </c>
      <c r="H682" s="2">
        <f t="shared" si="80"/>
        <v>391.4</v>
      </c>
      <c r="I682" s="2">
        <f t="shared" si="80"/>
        <v>391.4</v>
      </c>
    </row>
    <row r="683" spans="1:9" s="3" customFormat="1" ht="93.75">
      <c r="A683" s="23" t="s">
        <v>532</v>
      </c>
      <c r="B683" s="24">
        <v>211</v>
      </c>
      <c r="C683" s="25" t="s">
        <v>562</v>
      </c>
      <c r="D683" s="25" t="s">
        <v>533</v>
      </c>
      <c r="E683" s="25" t="s">
        <v>307</v>
      </c>
      <c r="F683" s="25" t="s">
        <v>535</v>
      </c>
      <c r="G683" s="2">
        <v>391.4</v>
      </c>
      <c r="H683" s="2">
        <v>391.4</v>
      </c>
      <c r="I683" s="2">
        <v>391.4</v>
      </c>
    </row>
    <row r="684" spans="1:9" s="3" customFormat="1" ht="18.75">
      <c r="A684" s="23" t="s">
        <v>576</v>
      </c>
      <c r="B684" s="24" t="s">
        <v>569</v>
      </c>
      <c r="C684" s="25" t="s">
        <v>562</v>
      </c>
      <c r="D684" s="25" t="s">
        <v>577</v>
      </c>
      <c r="E684" s="25"/>
      <c r="F684" s="25"/>
      <c r="G684" s="2">
        <f aca="true" t="shared" si="81" ref="G684:I687">G685</f>
        <v>25000</v>
      </c>
      <c r="H684" s="2">
        <f t="shared" si="81"/>
        <v>0</v>
      </c>
      <c r="I684" s="2">
        <f t="shared" si="81"/>
        <v>0</v>
      </c>
    </row>
    <row r="685" spans="1:9" s="3" customFormat="1" ht="18.75">
      <c r="A685" s="23" t="s">
        <v>530</v>
      </c>
      <c r="B685" s="24">
        <v>211</v>
      </c>
      <c r="C685" s="25" t="s">
        <v>562</v>
      </c>
      <c r="D685" s="25" t="s">
        <v>577</v>
      </c>
      <c r="E685" s="25" t="s">
        <v>230</v>
      </c>
      <c r="F685" s="25"/>
      <c r="G685" s="2">
        <f t="shared" si="81"/>
        <v>25000</v>
      </c>
      <c r="H685" s="2">
        <f t="shared" si="81"/>
        <v>0</v>
      </c>
      <c r="I685" s="2">
        <f>I686</f>
        <v>0</v>
      </c>
    </row>
    <row r="686" spans="1:9" s="3" customFormat="1" ht="56.25">
      <c r="A686" s="23" t="s">
        <v>461</v>
      </c>
      <c r="B686" s="24">
        <v>211</v>
      </c>
      <c r="C686" s="25" t="s">
        <v>562</v>
      </c>
      <c r="D686" s="25" t="s">
        <v>577</v>
      </c>
      <c r="E686" s="25" t="s">
        <v>250</v>
      </c>
      <c r="F686" s="25"/>
      <c r="G686" s="2">
        <f t="shared" si="81"/>
        <v>25000</v>
      </c>
      <c r="H686" s="2">
        <f t="shared" si="81"/>
        <v>0</v>
      </c>
      <c r="I686" s="2">
        <f>I687</f>
        <v>0</v>
      </c>
    </row>
    <row r="687" spans="1:9" s="3" customFormat="1" ht="75">
      <c r="A687" s="23" t="s">
        <v>460</v>
      </c>
      <c r="B687" s="24">
        <v>211</v>
      </c>
      <c r="C687" s="25" t="s">
        <v>562</v>
      </c>
      <c r="D687" s="25" t="s">
        <v>577</v>
      </c>
      <c r="E687" s="25" t="s">
        <v>308</v>
      </c>
      <c r="F687" s="25"/>
      <c r="G687" s="2">
        <f t="shared" si="81"/>
        <v>25000</v>
      </c>
      <c r="H687" s="2">
        <f t="shared" si="81"/>
        <v>0</v>
      </c>
      <c r="I687" s="2">
        <f>I688</f>
        <v>0</v>
      </c>
    </row>
    <row r="688" spans="1:9" s="3" customFormat="1" ht="18.75">
      <c r="A688" s="23" t="s">
        <v>537</v>
      </c>
      <c r="B688" s="24" t="s">
        <v>569</v>
      </c>
      <c r="C688" s="25" t="s">
        <v>562</v>
      </c>
      <c r="D688" s="25" t="s">
        <v>577</v>
      </c>
      <c r="E688" s="25" t="s">
        <v>308</v>
      </c>
      <c r="F688" s="25" t="s">
        <v>539</v>
      </c>
      <c r="G688" s="26">
        <v>25000</v>
      </c>
      <c r="H688" s="26">
        <v>0</v>
      </c>
      <c r="I688" s="2">
        <v>0</v>
      </c>
    </row>
    <row r="689" spans="1:9" s="3" customFormat="1" ht="18.75">
      <c r="A689" s="23" t="s">
        <v>603</v>
      </c>
      <c r="B689" s="24" t="s">
        <v>569</v>
      </c>
      <c r="C689" s="25" t="s">
        <v>562</v>
      </c>
      <c r="D689" s="25" t="s">
        <v>583</v>
      </c>
      <c r="E689" s="25"/>
      <c r="F689" s="25"/>
      <c r="G689" s="2">
        <f>G690+G695</f>
        <v>202063.2</v>
      </c>
      <c r="H689" s="2">
        <f>H690+H695</f>
        <v>135409.6</v>
      </c>
      <c r="I689" s="2">
        <f>I690+I695</f>
        <v>134664.7</v>
      </c>
    </row>
    <row r="690" spans="1:12" s="3" customFormat="1" ht="37.5">
      <c r="A690" s="23" t="s">
        <v>484</v>
      </c>
      <c r="B690" s="24">
        <v>211</v>
      </c>
      <c r="C690" s="25" t="s">
        <v>562</v>
      </c>
      <c r="D690" s="25" t="s">
        <v>583</v>
      </c>
      <c r="E690" s="25" t="s">
        <v>309</v>
      </c>
      <c r="F690" s="25"/>
      <c r="G690" s="2">
        <f>G691</f>
        <v>5103.5</v>
      </c>
      <c r="H690" s="2">
        <f aca="true" t="shared" si="82" ref="G690:I691">H691</f>
        <v>1182</v>
      </c>
      <c r="I690" s="2">
        <f t="shared" si="82"/>
        <v>1241.1</v>
      </c>
      <c r="J690" s="91"/>
      <c r="K690" s="91"/>
      <c r="L690" s="91"/>
    </row>
    <row r="691" spans="1:9" s="3" customFormat="1" ht="37.5">
      <c r="A691" s="50" t="s">
        <v>446</v>
      </c>
      <c r="B691" s="51">
        <v>211</v>
      </c>
      <c r="C691" s="52" t="s">
        <v>562</v>
      </c>
      <c r="D691" s="52" t="s">
        <v>583</v>
      </c>
      <c r="E691" s="52" t="s">
        <v>310</v>
      </c>
      <c r="F691" s="52"/>
      <c r="G691" s="53">
        <f t="shared" si="82"/>
        <v>5103.5</v>
      </c>
      <c r="H691" s="53">
        <f t="shared" si="82"/>
        <v>1182</v>
      </c>
      <c r="I691" s="53">
        <f t="shared" si="82"/>
        <v>1241.1</v>
      </c>
    </row>
    <row r="692" spans="1:9" s="3" customFormat="1" ht="37.5">
      <c r="A692" s="50" t="s">
        <v>610</v>
      </c>
      <c r="B692" s="51">
        <v>211</v>
      </c>
      <c r="C692" s="52" t="s">
        <v>562</v>
      </c>
      <c r="D692" s="52" t="s">
        <v>583</v>
      </c>
      <c r="E692" s="52" t="s">
        <v>312</v>
      </c>
      <c r="F692" s="52"/>
      <c r="G692" s="53">
        <f>G694</f>
        <v>5103.5</v>
      </c>
      <c r="H692" s="53">
        <f>H694</f>
        <v>1182</v>
      </c>
      <c r="I692" s="53">
        <f>I694</f>
        <v>1241.1</v>
      </c>
    </row>
    <row r="693" spans="1:9" s="3" customFormat="1" ht="42" customHeight="1">
      <c r="A693" s="50" t="s">
        <v>702</v>
      </c>
      <c r="B693" s="51">
        <v>211</v>
      </c>
      <c r="C693" s="52" t="s">
        <v>562</v>
      </c>
      <c r="D693" s="52" t="s">
        <v>583</v>
      </c>
      <c r="E693" s="52" t="s">
        <v>311</v>
      </c>
      <c r="F693" s="52"/>
      <c r="G693" s="53">
        <f>G694</f>
        <v>5103.5</v>
      </c>
      <c r="H693" s="53">
        <f>H694</f>
        <v>1182</v>
      </c>
      <c r="I693" s="53">
        <f>I694</f>
        <v>1241.1</v>
      </c>
    </row>
    <row r="694" spans="1:9" s="3" customFormat="1" ht="37.5">
      <c r="A694" s="50" t="s">
        <v>536</v>
      </c>
      <c r="B694" s="51">
        <v>211</v>
      </c>
      <c r="C694" s="52" t="s">
        <v>562</v>
      </c>
      <c r="D694" s="52" t="s">
        <v>583</v>
      </c>
      <c r="E694" s="52" t="s">
        <v>311</v>
      </c>
      <c r="F694" s="52" t="s">
        <v>538</v>
      </c>
      <c r="G694" s="53">
        <v>5103.5</v>
      </c>
      <c r="H694" s="53">
        <v>1182</v>
      </c>
      <c r="I694" s="53">
        <v>1241.1</v>
      </c>
    </row>
    <row r="695" spans="1:9" s="3" customFormat="1" ht="47.25" customHeight="1">
      <c r="A695" s="50" t="s">
        <v>700</v>
      </c>
      <c r="B695" s="51">
        <v>211</v>
      </c>
      <c r="C695" s="52" t="s">
        <v>562</v>
      </c>
      <c r="D695" s="52" t="s">
        <v>583</v>
      </c>
      <c r="E695" s="52" t="s">
        <v>285</v>
      </c>
      <c r="F695" s="52"/>
      <c r="G695" s="53">
        <f>G696+G703</f>
        <v>196959.7</v>
      </c>
      <c r="H695" s="53">
        <f>H696+H703</f>
        <v>134227.6</v>
      </c>
      <c r="I695" s="53">
        <f>I696+I703</f>
        <v>133423.6</v>
      </c>
    </row>
    <row r="696" spans="1:9" s="3" customFormat="1" ht="37.5">
      <c r="A696" s="50" t="s">
        <v>610</v>
      </c>
      <c r="B696" s="51">
        <v>211</v>
      </c>
      <c r="C696" s="52" t="s">
        <v>562</v>
      </c>
      <c r="D696" s="52" t="s">
        <v>583</v>
      </c>
      <c r="E696" s="52" t="s">
        <v>286</v>
      </c>
      <c r="F696" s="52"/>
      <c r="G696" s="53">
        <f>G697+G699+G701</f>
        <v>146908.7</v>
      </c>
      <c r="H696" s="53">
        <f>H697+H699+H701</f>
        <v>134227.6</v>
      </c>
      <c r="I696" s="53">
        <f>I697+I699+I701</f>
        <v>133423.6</v>
      </c>
    </row>
    <row r="697" spans="1:9" s="3" customFormat="1" ht="18.75">
      <c r="A697" s="50" t="s">
        <v>701</v>
      </c>
      <c r="B697" s="51">
        <v>211</v>
      </c>
      <c r="C697" s="52" t="s">
        <v>562</v>
      </c>
      <c r="D697" s="52" t="s">
        <v>583</v>
      </c>
      <c r="E697" s="52" t="s">
        <v>287</v>
      </c>
      <c r="F697" s="52"/>
      <c r="G697" s="53">
        <f>G698</f>
        <v>50883.2</v>
      </c>
      <c r="H697" s="53">
        <f>H698</f>
        <v>51688.1</v>
      </c>
      <c r="I697" s="53">
        <f>I698</f>
        <v>51688.1</v>
      </c>
    </row>
    <row r="698" spans="1:9" s="3" customFormat="1" ht="37.5">
      <c r="A698" s="50" t="s">
        <v>536</v>
      </c>
      <c r="B698" s="51">
        <v>211</v>
      </c>
      <c r="C698" s="52" t="s">
        <v>562</v>
      </c>
      <c r="D698" s="52" t="s">
        <v>583</v>
      </c>
      <c r="E698" s="52" t="s">
        <v>287</v>
      </c>
      <c r="F698" s="52" t="s">
        <v>538</v>
      </c>
      <c r="G698" s="53">
        <f>50723.2+160</f>
        <v>50883.2</v>
      </c>
      <c r="H698" s="53">
        <f>51528.1+160</f>
        <v>51688.1</v>
      </c>
      <c r="I698" s="53">
        <f>51528.1+160</f>
        <v>51688.1</v>
      </c>
    </row>
    <row r="699" spans="1:9" s="3" customFormat="1" ht="42" customHeight="1">
      <c r="A699" s="50" t="s">
        <v>417</v>
      </c>
      <c r="B699" s="51">
        <v>211</v>
      </c>
      <c r="C699" s="52" t="s">
        <v>562</v>
      </c>
      <c r="D699" s="52" t="s">
        <v>583</v>
      </c>
      <c r="E699" s="52" t="s">
        <v>288</v>
      </c>
      <c r="F699" s="52"/>
      <c r="G699" s="53">
        <f>G700</f>
        <v>91927</v>
      </c>
      <c r="H699" s="53">
        <f>H700</f>
        <v>82539.5</v>
      </c>
      <c r="I699" s="53">
        <f>I700</f>
        <v>81735.5</v>
      </c>
    </row>
    <row r="700" spans="1:9" s="3" customFormat="1" ht="37.5">
      <c r="A700" s="50" t="s">
        <v>536</v>
      </c>
      <c r="B700" s="51">
        <v>211</v>
      </c>
      <c r="C700" s="52" t="s">
        <v>562</v>
      </c>
      <c r="D700" s="52" t="s">
        <v>583</v>
      </c>
      <c r="E700" s="52" t="s">
        <v>288</v>
      </c>
      <c r="F700" s="52" t="s">
        <v>538</v>
      </c>
      <c r="G700" s="53">
        <v>91927</v>
      </c>
      <c r="H700" s="53">
        <v>82539.5</v>
      </c>
      <c r="I700" s="53">
        <v>81735.5</v>
      </c>
    </row>
    <row r="701" spans="1:9" s="3" customFormat="1" ht="43.5" customHeight="1">
      <c r="A701" s="50" t="s">
        <v>417</v>
      </c>
      <c r="B701" s="51">
        <v>211</v>
      </c>
      <c r="C701" s="52" t="s">
        <v>562</v>
      </c>
      <c r="D701" s="52" t="s">
        <v>583</v>
      </c>
      <c r="E701" s="52" t="s">
        <v>289</v>
      </c>
      <c r="F701" s="52"/>
      <c r="G701" s="53">
        <f>G702</f>
        <v>4098.5</v>
      </c>
      <c r="H701" s="53">
        <f>H702</f>
        <v>0</v>
      </c>
      <c r="I701" s="53">
        <f>I702</f>
        <v>0</v>
      </c>
    </row>
    <row r="702" spans="1:9" s="3" customFormat="1" ht="37.5">
      <c r="A702" s="50" t="s">
        <v>536</v>
      </c>
      <c r="B702" s="51">
        <v>211</v>
      </c>
      <c r="C702" s="52" t="s">
        <v>562</v>
      </c>
      <c r="D702" s="52" t="s">
        <v>583</v>
      </c>
      <c r="E702" s="52" t="s">
        <v>289</v>
      </c>
      <c r="F702" s="52" t="s">
        <v>538</v>
      </c>
      <c r="G702" s="53">
        <v>4098.5</v>
      </c>
      <c r="H702" s="53">
        <v>0</v>
      </c>
      <c r="I702" s="53">
        <v>0</v>
      </c>
    </row>
    <row r="703" spans="1:9" s="3" customFormat="1" ht="37.5">
      <c r="A703" s="50" t="s">
        <v>608</v>
      </c>
      <c r="B703" s="51">
        <v>211</v>
      </c>
      <c r="C703" s="52" t="s">
        <v>562</v>
      </c>
      <c r="D703" s="52" t="s">
        <v>583</v>
      </c>
      <c r="E703" s="52" t="s">
        <v>290</v>
      </c>
      <c r="F703" s="52"/>
      <c r="G703" s="53">
        <f>G704+G706</f>
        <v>50051</v>
      </c>
      <c r="H703" s="53">
        <f>H704+H706</f>
        <v>0</v>
      </c>
      <c r="I703" s="53">
        <f>I704+I706</f>
        <v>0</v>
      </c>
    </row>
    <row r="704" spans="1:9" s="3" customFormat="1" ht="42.75" customHeight="1">
      <c r="A704" s="50" t="s">
        <v>678</v>
      </c>
      <c r="B704" s="51">
        <v>211</v>
      </c>
      <c r="C704" s="52" t="s">
        <v>562</v>
      </c>
      <c r="D704" s="52" t="s">
        <v>583</v>
      </c>
      <c r="E704" s="52" t="s">
        <v>291</v>
      </c>
      <c r="F704" s="52"/>
      <c r="G704" s="53">
        <f>G705</f>
        <v>50000</v>
      </c>
      <c r="H704" s="53">
        <f>H705</f>
        <v>0</v>
      </c>
      <c r="I704" s="53">
        <f>I705</f>
        <v>0</v>
      </c>
    </row>
    <row r="705" spans="1:9" s="3" customFormat="1" ht="37.5">
      <c r="A705" s="50" t="s">
        <v>472</v>
      </c>
      <c r="B705" s="51">
        <v>211</v>
      </c>
      <c r="C705" s="52" t="s">
        <v>562</v>
      </c>
      <c r="D705" s="52" t="s">
        <v>583</v>
      </c>
      <c r="E705" s="52" t="s">
        <v>291</v>
      </c>
      <c r="F705" s="52" t="s">
        <v>568</v>
      </c>
      <c r="G705" s="53">
        <v>50000</v>
      </c>
      <c r="H705" s="53">
        <v>0</v>
      </c>
      <c r="I705" s="53">
        <v>0</v>
      </c>
    </row>
    <row r="706" spans="1:9" s="3" customFormat="1" ht="37.5">
      <c r="A706" s="50" t="s">
        <v>678</v>
      </c>
      <c r="B706" s="51">
        <v>211</v>
      </c>
      <c r="C706" s="52" t="s">
        <v>562</v>
      </c>
      <c r="D706" s="52" t="s">
        <v>583</v>
      </c>
      <c r="E706" s="52" t="s">
        <v>292</v>
      </c>
      <c r="F706" s="52"/>
      <c r="G706" s="53">
        <f>G707</f>
        <v>51</v>
      </c>
      <c r="H706" s="53">
        <f>H707</f>
        <v>0</v>
      </c>
      <c r="I706" s="53">
        <f>I707</f>
        <v>0</v>
      </c>
    </row>
    <row r="707" spans="1:9" s="3" customFormat="1" ht="37.5">
      <c r="A707" s="50" t="s">
        <v>472</v>
      </c>
      <c r="B707" s="51">
        <v>211</v>
      </c>
      <c r="C707" s="52" t="s">
        <v>562</v>
      </c>
      <c r="D707" s="52" t="s">
        <v>583</v>
      </c>
      <c r="E707" s="52" t="s">
        <v>292</v>
      </c>
      <c r="F707" s="52" t="s">
        <v>568</v>
      </c>
      <c r="G707" s="53">
        <v>51</v>
      </c>
      <c r="H707" s="53">
        <v>0</v>
      </c>
      <c r="I707" s="53">
        <v>0</v>
      </c>
    </row>
    <row r="708" spans="1:10" s="3" customFormat="1" ht="18.75">
      <c r="A708" s="23" t="s">
        <v>563</v>
      </c>
      <c r="B708" s="24">
        <v>211</v>
      </c>
      <c r="C708" s="25" t="s">
        <v>562</v>
      </c>
      <c r="D708" s="25" t="s">
        <v>564</v>
      </c>
      <c r="E708" s="25"/>
      <c r="F708" s="25"/>
      <c r="G708" s="53">
        <f>G709</f>
        <v>600</v>
      </c>
      <c r="H708" s="53">
        <f>H709</f>
        <v>600</v>
      </c>
      <c r="I708" s="53">
        <f>I709</f>
        <v>600</v>
      </c>
      <c r="J708" s="103"/>
    </row>
    <row r="709" spans="1:9" s="3" customFormat="1" ht="56.25">
      <c r="A709" s="23" t="s">
        <v>599</v>
      </c>
      <c r="B709" s="24">
        <v>211</v>
      </c>
      <c r="C709" s="25" t="s">
        <v>562</v>
      </c>
      <c r="D709" s="25" t="s">
        <v>564</v>
      </c>
      <c r="E709" s="25" t="s">
        <v>341</v>
      </c>
      <c r="F709" s="25"/>
      <c r="G709" s="2">
        <f>G712+G710</f>
        <v>600</v>
      </c>
      <c r="H709" s="2">
        <f>H712+H710</f>
        <v>600</v>
      </c>
      <c r="I709" s="2">
        <f>I712+I710</f>
        <v>600</v>
      </c>
    </row>
    <row r="710" spans="1:9" s="3" customFormat="1" ht="18.75">
      <c r="A710" s="23" t="s">
        <v>531</v>
      </c>
      <c r="B710" s="24">
        <v>211</v>
      </c>
      <c r="C710" s="25" t="s">
        <v>562</v>
      </c>
      <c r="D710" s="25" t="s">
        <v>564</v>
      </c>
      <c r="E710" s="25" t="s">
        <v>342</v>
      </c>
      <c r="F710" s="25"/>
      <c r="G710" s="2">
        <f>G711</f>
        <v>100</v>
      </c>
      <c r="H710" s="2">
        <f>H711</f>
        <v>100</v>
      </c>
      <c r="I710" s="2">
        <f>I711</f>
        <v>100</v>
      </c>
    </row>
    <row r="711" spans="1:9" s="3" customFormat="1" ht="37.5">
      <c r="A711" s="23" t="s">
        <v>536</v>
      </c>
      <c r="B711" s="24">
        <v>211</v>
      </c>
      <c r="C711" s="25" t="s">
        <v>562</v>
      </c>
      <c r="D711" s="25" t="s">
        <v>564</v>
      </c>
      <c r="E711" s="25" t="s">
        <v>342</v>
      </c>
      <c r="F711" s="25" t="s">
        <v>538</v>
      </c>
      <c r="G711" s="2">
        <v>100</v>
      </c>
      <c r="H711" s="2">
        <v>100</v>
      </c>
      <c r="I711" s="2">
        <v>100</v>
      </c>
    </row>
    <row r="712" spans="1:9" s="3" customFormat="1" ht="56.25">
      <c r="A712" s="23" t="s">
        <v>461</v>
      </c>
      <c r="B712" s="24">
        <v>211</v>
      </c>
      <c r="C712" s="25" t="s">
        <v>562</v>
      </c>
      <c r="D712" s="25" t="s">
        <v>564</v>
      </c>
      <c r="E712" s="25" t="s">
        <v>343</v>
      </c>
      <c r="F712" s="25"/>
      <c r="G712" s="2">
        <f>G713</f>
        <v>500</v>
      </c>
      <c r="H712" s="2">
        <f>H713</f>
        <v>500</v>
      </c>
      <c r="I712" s="2">
        <f>I713</f>
        <v>500</v>
      </c>
    </row>
    <row r="713" spans="1:9" s="3" customFormat="1" ht="18.75">
      <c r="A713" s="23" t="s">
        <v>537</v>
      </c>
      <c r="B713" s="24">
        <v>211</v>
      </c>
      <c r="C713" s="25" t="s">
        <v>562</v>
      </c>
      <c r="D713" s="25" t="s">
        <v>564</v>
      </c>
      <c r="E713" s="25" t="s">
        <v>343</v>
      </c>
      <c r="F713" s="25" t="s">
        <v>539</v>
      </c>
      <c r="G713" s="26">
        <v>500</v>
      </c>
      <c r="H713" s="26">
        <v>500</v>
      </c>
      <c r="I713" s="2">
        <v>500</v>
      </c>
    </row>
    <row r="714" spans="1:9" s="3" customFormat="1" ht="18.75">
      <c r="A714" s="23" t="s">
        <v>578</v>
      </c>
      <c r="B714" s="24" t="s">
        <v>569</v>
      </c>
      <c r="C714" s="25" t="s">
        <v>548</v>
      </c>
      <c r="D714" s="25" t="s">
        <v>523</v>
      </c>
      <c r="E714" s="25"/>
      <c r="F714" s="25"/>
      <c r="G714" s="53">
        <f>G715+G726+G758+G817</f>
        <v>294897.4</v>
      </c>
      <c r="H714" s="53">
        <f>H715+H726+H758+H817</f>
        <v>246130.69999999998</v>
      </c>
      <c r="I714" s="53">
        <f>I715+I726+I758+I817</f>
        <v>271074.80000000005</v>
      </c>
    </row>
    <row r="715" spans="1:10" s="3" customFormat="1" ht="18.75">
      <c r="A715" s="23" t="s">
        <v>604</v>
      </c>
      <c r="B715" s="24" t="s">
        <v>569</v>
      </c>
      <c r="C715" s="25" t="s">
        <v>548</v>
      </c>
      <c r="D715" s="25" t="s">
        <v>533</v>
      </c>
      <c r="E715" s="25"/>
      <c r="F715" s="25"/>
      <c r="G715" s="2">
        <f>G716+G723+G719</f>
        <v>6400</v>
      </c>
      <c r="H715" s="2">
        <f>H716+H723+H719</f>
        <v>6000</v>
      </c>
      <c r="I715" s="2">
        <f>I716+I723+I719</f>
        <v>1000</v>
      </c>
      <c r="J715" s="91"/>
    </row>
    <row r="716" spans="1:9" s="3" customFormat="1" ht="75">
      <c r="A716" s="104" t="s">
        <v>681</v>
      </c>
      <c r="B716" s="24" t="s">
        <v>569</v>
      </c>
      <c r="C716" s="25" t="s">
        <v>548</v>
      </c>
      <c r="D716" s="25" t="s">
        <v>533</v>
      </c>
      <c r="E716" s="25" t="s">
        <v>315</v>
      </c>
      <c r="F716" s="25"/>
      <c r="G716" s="2">
        <f aca="true" t="shared" si="83" ref="G716:I717">G717</f>
        <v>400</v>
      </c>
      <c r="H716" s="2">
        <f t="shared" si="83"/>
        <v>0</v>
      </c>
      <c r="I716" s="2">
        <f t="shared" si="83"/>
        <v>0</v>
      </c>
    </row>
    <row r="717" spans="1:9" s="3" customFormat="1" ht="37.5">
      <c r="A717" s="23" t="s">
        <v>610</v>
      </c>
      <c r="B717" s="24" t="s">
        <v>569</v>
      </c>
      <c r="C717" s="25" t="s">
        <v>548</v>
      </c>
      <c r="D717" s="25" t="s">
        <v>533</v>
      </c>
      <c r="E717" s="25" t="s">
        <v>344</v>
      </c>
      <c r="F717" s="25"/>
      <c r="G717" s="2">
        <f t="shared" si="83"/>
        <v>400</v>
      </c>
      <c r="H717" s="2">
        <f t="shared" si="83"/>
        <v>0</v>
      </c>
      <c r="I717" s="2">
        <f t="shared" si="83"/>
        <v>0</v>
      </c>
    </row>
    <row r="718" spans="1:9" s="3" customFormat="1" ht="37.5">
      <c r="A718" s="23" t="s">
        <v>544</v>
      </c>
      <c r="B718" s="24" t="s">
        <v>569</v>
      </c>
      <c r="C718" s="25" t="s">
        <v>548</v>
      </c>
      <c r="D718" s="25" t="s">
        <v>533</v>
      </c>
      <c r="E718" s="25" t="s">
        <v>344</v>
      </c>
      <c r="F718" s="25" t="s">
        <v>538</v>
      </c>
      <c r="G718" s="2">
        <v>400</v>
      </c>
      <c r="H718" s="2">
        <v>0</v>
      </c>
      <c r="I718" s="2">
        <v>0</v>
      </c>
    </row>
    <row r="719" spans="1:9" s="3" customFormat="1" ht="45" customHeight="1">
      <c r="A719" s="23" t="s">
        <v>705</v>
      </c>
      <c r="B719" s="24">
        <v>211</v>
      </c>
      <c r="C719" s="25" t="s">
        <v>548</v>
      </c>
      <c r="D719" s="25" t="s">
        <v>533</v>
      </c>
      <c r="E719" s="25" t="s">
        <v>345</v>
      </c>
      <c r="F719" s="25"/>
      <c r="G719" s="2">
        <f aca="true" t="shared" si="84" ref="G719:I721">G720</f>
        <v>5000</v>
      </c>
      <c r="H719" s="2">
        <f t="shared" si="84"/>
        <v>5000</v>
      </c>
      <c r="I719" s="2">
        <f t="shared" si="84"/>
        <v>0</v>
      </c>
    </row>
    <row r="720" spans="1:9" s="3" customFormat="1" ht="37.5">
      <c r="A720" s="23" t="s">
        <v>610</v>
      </c>
      <c r="B720" s="24">
        <v>211</v>
      </c>
      <c r="C720" s="25" t="s">
        <v>548</v>
      </c>
      <c r="D720" s="25" t="s">
        <v>533</v>
      </c>
      <c r="E720" s="25" t="s">
        <v>346</v>
      </c>
      <c r="F720" s="25"/>
      <c r="G720" s="2">
        <f t="shared" si="84"/>
        <v>5000</v>
      </c>
      <c r="H720" s="2">
        <f t="shared" si="84"/>
        <v>5000</v>
      </c>
      <c r="I720" s="2">
        <f t="shared" si="84"/>
        <v>0</v>
      </c>
    </row>
    <row r="721" spans="1:9" s="3" customFormat="1" ht="18.75">
      <c r="A721" s="23" t="s">
        <v>605</v>
      </c>
      <c r="B721" s="24">
        <v>211</v>
      </c>
      <c r="C721" s="25" t="s">
        <v>548</v>
      </c>
      <c r="D721" s="25" t="s">
        <v>533</v>
      </c>
      <c r="E721" s="25" t="s">
        <v>347</v>
      </c>
      <c r="F721" s="25"/>
      <c r="G721" s="2">
        <f t="shared" si="84"/>
        <v>5000</v>
      </c>
      <c r="H721" s="2">
        <f t="shared" si="84"/>
        <v>5000</v>
      </c>
      <c r="I721" s="2">
        <f t="shared" si="84"/>
        <v>0</v>
      </c>
    </row>
    <row r="722" spans="1:9" s="3" customFormat="1" ht="37.5">
      <c r="A722" s="23" t="s">
        <v>544</v>
      </c>
      <c r="B722" s="24">
        <v>211</v>
      </c>
      <c r="C722" s="25" t="s">
        <v>548</v>
      </c>
      <c r="D722" s="25" t="s">
        <v>533</v>
      </c>
      <c r="E722" s="25" t="s">
        <v>347</v>
      </c>
      <c r="F722" s="25" t="s">
        <v>538</v>
      </c>
      <c r="G722" s="2">
        <v>5000</v>
      </c>
      <c r="H722" s="2">
        <v>5000</v>
      </c>
      <c r="I722" s="2">
        <v>0</v>
      </c>
    </row>
    <row r="723" spans="1:9" s="3" customFormat="1" ht="63.75" customHeight="1">
      <c r="A723" s="23" t="s">
        <v>704</v>
      </c>
      <c r="B723" s="24">
        <v>211</v>
      </c>
      <c r="C723" s="25" t="s">
        <v>548</v>
      </c>
      <c r="D723" s="25" t="s">
        <v>533</v>
      </c>
      <c r="E723" s="25" t="s">
        <v>348</v>
      </c>
      <c r="F723" s="25"/>
      <c r="G723" s="2">
        <f aca="true" t="shared" si="85" ref="G723:I724">G724</f>
        <v>1000</v>
      </c>
      <c r="H723" s="2">
        <f t="shared" si="85"/>
        <v>1000</v>
      </c>
      <c r="I723" s="2">
        <f t="shared" si="85"/>
        <v>1000</v>
      </c>
    </row>
    <row r="724" spans="1:9" s="3" customFormat="1" ht="37.5">
      <c r="A724" s="23" t="s">
        <v>610</v>
      </c>
      <c r="B724" s="24">
        <v>211</v>
      </c>
      <c r="C724" s="25" t="s">
        <v>548</v>
      </c>
      <c r="D724" s="25" t="s">
        <v>533</v>
      </c>
      <c r="E724" s="25" t="s">
        <v>349</v>
      </c>
      <c r="F724" s="25"/>
      <c r="G724" s="2">
        <f t="shared" si="85"/>
        <v>1000</v>
      </c>
      <c r="H724" s="2">
        <f t="shared" si="85"/>
        <v>1000</v>
      </c>
      <c r="I724" s="2">
        <f t="shared" si="85"/>
        <v>1000</v>
      </c>
    </row>
    <row r="725" spans="1:9" s="3" customFormat="1" ht="37.5">
      <c r="A725" s="23" t="s">
        <v>544</v>
      </c>
      <c r="B725" s="24">
        <v>211</v>
      </c>
      <c r="C725" s="25" t="s">
        <v>548</v>
      </c>
      <c r="D725" s="25" t="s">
        <v>533</v>
      </c>
      <c r="E725" s="25" t="s">
        <v>349</v>
      </c>
      <c r="F725" s="25" t="s">
        <v>538</v>
      </c>
      <c r="G725" s="2">
        <v>1000</v>
      </c>
      <c r="H725" s="2">
        <v>1000</v>
      </c>
      <c r="I725" s="2">
        <v>1000</v>
      </c>
    </row>
    <row r="726" spans="1:10" s="63" customFormat="1" ht="18.75">
      <c r="A726" s="50" t="s">
        <v>579</v>
      </c>
      <c r="B726" s="51">
        <v>211</v>
      </c>
      <c r="C726" s="52" t="s">
        <v>548</v>
      </c>
      <c r="D726" s="52" t="s">
        <v>571</v>
      </c>
      <c r="E726" s="52"/>
      <c r="F726" s="52"/>
      <c r="G726" s="53">
        <f>G727+G733+G738+G744+G754+G750</f>
        <v>141471.5</v>
      </c>
      <c r="H726" s="53">
        <f>H727+H733+H738+H744+H754+H750</f>
        <v>62854.100000000006</v>
      </c>
      <c r="I726" s="53">
        <f>I727+I733+I738+I744+I754+I750</f>
        <v>93157.1</v>
      </c>
      <c r="J726" s="70"/>
    </row>
    <row r="727" spans="1:12" s="3" customFormat="1" ht="18.75">
      <c r="A727" s="23" t="s">
        <v>518</v>
      </c>
      <c r="B727" s="24">
        <v>211</v>
      </c>
      <c r="C727" s="25" t="s">
        <v>548</v>
      </c>
      <c r="D727" s="25" t="s">
        <v>571</v>
      </c>
      <c r="E727" s="25" t="s">
        <v>350</v>
      </c>
      <c r="F727" s="25"/>
      <c r="G727" s="2">
        <f>G728</f>
        <v>6857.7</v>
      </c>
      <c r="H727" s="2">
        <f>H728</f>
        <v>30303.1</v>
      </c>
      <c r="I727" s="2">
        <f>I728</f>
        <v>60606.1</v>
      </c>
      <c r="J727" s="79"/>
      <c r="K727" s="79"/>
      <c r="L727" s="79"/>
    </row>
    <row r="728" spans="1:9" s="3" customFormat="1" ht="37.5">
      <c r="A728" s="23" t="s">
        <v>608</v>
      </c>
      <c r="B728" s="24">
        <v>211</v>
      </c>
      <c r="C728" s="25" t="s">
        <v>548</v>
      </c>
      <c r="D728" s="25" t="s">
        <v>571</v>
      </c>
      <c r="E728" s="25" t="s">
        <v>351</v>
      </c>
      <c r="F728" s="25"/>
      <c r="G728" s="2">
        <f>G729+G731</f>
        <v>6857.7</v>
      </c>
      <c r="H728" s="2">
        <f>H729+H731</f>
        <v>30303.1</v>
      </c>
      <c r="I728" s="2">
        <f>I729+I731</f>
        <v>60606.1</v>
      </c>
    </row>
    <row r="729" spans="1:9" s="3" customFormat="1" ht="75">
      <c r="A729" s="23" t="s">
        <v>501</v>
      </c>
      <c r="B729" s="24">
        <v>211</v>
      </c>
      <c r="C729" s="25" t="s">
        <v>548</v>
      </c>
      <c r="D729" s="25" t="s">
        <v>571</v>
      </c>
      <c r="E729" s="25" t="s">
        <v>352</v>
      </c>
      <c r="F729" s="25"/>
      <c r="G729" s="2">
        <f>G730</f>
        <v>6789</v>
      </c>
      <c r="H729" s="2">
        <f>H730</f>
        <v>30000</v>
      </c>
      <c r="I729" s="2">
        <f>I730</f>
        <v>60000</v>
      </c>
    </row>
    <row r="730" spans="1:9" s="3" customFormat="1" ht="37.5">
      <c r="A730" s="23" t="s">
        <v>472</v>
      </c>
      <c r="B730" s="24">
        <v>211</v>
      </c>
      <c r="C730" s="25" t="s">
        <v>548</v>
      </c>
      <c r="D730" s="25" t="s">
        <v>571</v>
      </c>
      <c r="E730" s="25" t="s">
        <v>352</v>
      </c>
      <c r="F730" s="25" t="s">
        <v>568</v>
      </c>
      <c r="G730" s="2">
        <v>6789</v>
      </c>
      <c r="H730" s="2">
        <v>30000</v>
      </c>
      <c r="I730" s="2">
        <v>60000</v>
      </c>
    </row>
    <row r="731" spans="1:9" s="3" customFormat="1" ht="75">
      <c r="A731" s="23" t="s">
        <v>501</v>
      </c>
      <c r="B731" s="24">
        <v>211</v>
      </c>
      <c r="C731" s="25" t="s">
        <v>548</v>
      </c>
      <c r="D731" s="25" t="s">
        <v>571</v>
      </c>
      <c r="E731" s="25" t="s">
        <v>353</v>
      </c>
      <c r="F731" s="25"/>
      <c r="G731" s="2">
        <f>G732</f>
        <v>68.7</v>
      </c>
      <c r="H731" s="2">
        <f>H732</f>
        <v>303.1</v>
      </c>
      <c r="I731" s="2">
        <f>I732</f>
        <v>606.1</v>
      </c>
    </row>
    <row r="732" spans="1:9" s="3" customFormat="1" ht="37.5">
      <c r="A732" s="23" t="s">
        <v>472</v>
      </c>
      <c r="B732" s="24">
        <v>211</v>
      </c>
      <c r="C732" s="25" t="s">
        <v>548</v>
      </c>
      <c r="D732" s="25" t="s">
        <v>571</v>
      </c>
      <c r="E732" s="25" t="s">
        <v>353</v>
      </c>
      <c r="F732" s="25" t="s">
        <v>568</v>
      </c>
      <c r="G732" s="2">
        <v>68.7</v>
      </c>
      <c r="H732" s="2">
        <v>303.1</v>
      </c>
      <c r="I732" s="2">
        <v>606.1</v>
      </c>
    </row>
    <row r="733" spans="1:9" s="3" customFormat="1" ht="56.25">
      <c r="A733" s="23" t="s">
        <v>693</v>
      </c>
      <c r="B733" s="24">
        <v>211</v>
      </c>
      <c r="C733" s="25" t="s">
        <v>548</v>
      </c>
      <c r="D733" s="25" t="s">
        <v>571</v>
      </c>
      <c r="E733" s="25" t="s">
        <v>254</v>
      </c>
      <c r="F733" s="25"/>
      <c r="G733" s="2">
        <f aca="true" t="shared" si="86" ref="G733:I736">G734</f>
        <v>200</v>
      </c>
      <c r="H733" s="2">
        <f t="shared" si="86"/>
        <v>200</v>
      </c>
      <c r="I733" s="2">
        <f t="shared" si="86"/>
        <v>200</v>
      </c>
    </row>
    <row r="734" spans="1:9" s="3" customFormat="1" ht="37.5">
      <c r="A734" s="23" t="s">
        <v>694</v>
      </c>
      <c r="B734" s="24">
        <v>211</v>
      </c>
      <c r="C734" s="25" t="s">
        <v>548</v>
      </c>
      <c r="D734" s="25" t="s">
        <v>571</v>
      </c>
      <c r="E734" s="25" t="s">
        <v>300</v>
      </c>
      <c r="F734" s="25"/>
      <c r="G734" s="2">
        <f t="shared" si="86"/>
        <v>200</v>
      </c>
      <c r="H734" s="2">
        <f t="shared" si="86"/>
        <v>200</v>
      </c>
      <c r="I734" s="2">
        <f t="shared" si="86"/>
        <v>200</v>
      </c>
    </row>
    <row r="735" spans="1:9" s="3" customFormat="1" ht="37.5">
      <c r="A735" s="23" t="s">
        <v>610</v>
      </c>
      <c r="B735" s="24">
        <v>211</v>
      </c>
      <c r="C735" s="25" t="s">
        <v>548</v>
      </c>
      <c r="D735" s="25" t="s">
        <v>571</v>
      </c>
      <c r="E735" s="25" t="s">
        <v>301</v>
      </c>
      <c r="F735" s="25"/>
      <c r="G735" s="2">
        <f t="shared" si="86"/>
        <v>200</v>
      </c>
      <c r="H735" s="2">
        <f t="shared" si="86"/>
        <v>200</v>
      </c>
      <c r="I735" s="2">
        <f t="shared" si="86"/>
        <v>200</v>
      </c>
    </row>
    <row r="736" spans="1:9" s="3" customFormat="1" ht="18.75">
      <c r="A736" s="23" t="s">
        <v>695</v>
      </c>
      <c r="B736" s="24">
        <v>211</v>
      </c>
      <c r="C736" s="25" t="s">
        <v>548</v>
      </c>
      <c r="D736" s="25" t="s">
        <v>571</v>
      </c>
      <c r="E736" s="25" t="s">
        <v>255</v>
      </c>
      <c r="F736" s="25"/>
      <c r="G736" s="2">
        <f t="shared" si="86"/>
        <v>200</v>
      </c>
      <c r="H736" s="2">
        <f t="shared" si="86"/>
        <v>200</v>
      </c>
      <c r="I736" s="2">
        <f t="shared" si="86"/>
        <v>200</v>
      </c>
    </row>
    <row r="737" spans="1:9" s="3" customFormat="1" ht="37.5">
      <c r="A737" s="23" t="s">
        <v>536</v>
      </c>
      <c r="B737" s="24">
        <v>211</v>
      </c>
      <c r="C737" s="25" t="s">
        <v>548</v>
      </c>
      <c r="D737" s="25" t="s">
        <v>571</v>
      </c>
      <c r="E737" s="25" t="s">
        <v>255</v>
      </c>
      <c r="F737" s="25" t="s">
        <v>538</v>
      </c>
      <c r="G737" s="2">
        <v>200</v>
      </c>
      <c r="H737" s="2">
        <v>200</v>
      </c>
      <c r="I737" s="2">
        <v>200</v>
      </c>
    </row>
    <row r="738" spans="1:9" s="3" customFormat="1" ht="56.25">
      <c r="A738" s="112" t="s">
        <v>707</v>
      </c>
      <c r="B738" s="24">
        <v>211</v>
      </c>
      <c r="C738" s="25" t="s">
        <v>548</v>
      </c>
      <c r="D738" s="25" t="s">
        <v>571</v>
      </c>
      <c r="E738" s="113" t="s">
        <v>354</v>
      </c>
      <c r="F738" s="25"/>
      <c r="G738" s="2">
        <f>G739</f>
        <v>8850.2</v>
      </c>
      <c r="H738" s="2">
        <f>H739</f>
        <v>8850.2</v>
      </c>
      <c r="I738" s="2">
        <f>I739</f>
        <v>8850.2</v>
      </c>
    </row>
    <row r="739" spans="1:9" s="3" customFormat="1" ht="37.5">
      <c r="A739" s="110" t="s">
        <v>610</v>
      </c>
      <c r="B739" s="24">
        <v>211</v>
      </c>
      <c r="C739" s="25" t="s">
        <v>548</v>
      </c>
      <c r="D739" s="25" t="s">
        <v>571</v>
      </c>
      <c r="E739" s="52" t="s">
        <v>355</v>
      </c>
      <c r="F739" s="25"/>
      <c r="G739" s="2">
        <f>G742+G740</f>
        <v>8850.2</v>
      </c>
      <c r="H739" s="2">
        <f>H742+H740</f>
        <v>8850.2</v>
      </c>
      <c r="I739" s="2">
        <f>I742+I740</f>
        <v>8850.2</v>
      </c>
    </row>
    <row r="740" spans="1:9" s="3" customFormat="1" ht="37.5">
      <c r="A740" s="110" t="s">
        <v>589</v>
      </c>
      <c r="B740" s="24">
        <v>211</v>
      </c>
      <c r="C740" s="25" t="s">
        <v>548</v>
      </c>
      <c r="D740" s="25" t="s">
        <v>571</v>
      </c>
      <c r="E740" s="113" t="s">
        <v>356</v>
      </c>
      <c r="F740" s="25"/>
      <c r="G740" s="2">
        <f>G741</f>
        <v>2000</v>
      </c>
      <c r="H740" s="2">
        <f>H741</f>
        <v>2000</v>
      </c>
      <c r="I740" s="2">
        <f>I741</f>
        <v>2000</v>
      </c>
    </row>
    <row r="741" spans="1:9" s="3" customFormat="1" ht="37.5">
      <c r="A741" s="111" t="s">
        <v>544</v>
      </c>
      <c r="B741" s="24">
        <v>211</v>
      </c>
      <c r="C741" s="25" t="s">
        <v>548</v>
      </c>
      <c r="D741" s="25" t="s">
        <v>571</v>
      </c>
      <c r="E741" s="113" t="s">
        <v>356</v>
      </c>
      <c r="F741" s="25" t="s">
        <v>538</v>
      </c>
      <c r="G741" s="2">
        <v>2000</v>
      </c>
      <c r="H741" s="2">
        <v>2000</v>
      </c>
      <c r="I741" s="2">
        <v>2000</v>
      </c>
    </row>
    <row r="742" spans="1:9" s="3" customFormat="1" ht="37.5">
      <c r="A742" s="110" t="s">
        <v>708</v>
      </c>
      <c r="B742" s="24">
        <v>211</v>
      </c>
      <c r="C742" s="25" t="s">
        <v>548</v>
      </c>
      <c r="D742" s="25" t="s">
        <v>571</v>
      </c>
      <c r="E742" s="113" t="s">
        <v>357</v>
      </c>
      <c r="F742" s="25"/>
      <c r="G742" s="2">
        <f>G743</f>
        <v>6850.2</v>
      </c>
      <c r="H742" s="2">
        <f>H743</f>
        <v>6850.2</v>
      </c>
      <c r="I742" s="2">
        <f>I743</f>
        <v>6850.2</v>
      </c>
    </row>
    <row r="743" spans="1:9" s="3" customFormat="1" ht="37.5">
      <c r="A743" s="111" t="s">
        <v>544</v>
      </c>
      <c r="B743" s="24">
        <v>211</v>
      </c>
      <c r="C743" s="25" t="s">
        <v>548</v>
      </c>
      <c r="D743" s="25" t="s">
        <v>571</v>
      </c>
      <c r="E743" s="113" t="s">
        <v>357</v>
      </c>
      <c r="F743" s="25" t="s">
        <v>538</v>
      </c>
      <c r="G743" s="2">
        <v>6850.2</v>
      </c>
      <c r="H743" s="2">
        <v>6850.2</v>
      </c>
      <c r="I743" s="2">
        <v>6850.2</v>
      </c>
    </row>
    <row r="744" spans="1:9" s="3" customFormat="1" ht="37.5">
      <c r="A744" s="128" t="s">
        <v>714</v>
      </c>
      <c r="B744" s="117">
        <v>211</v>
      </c>
      <c r="C744" s="113" t="s">
        <v>548</v>
      </c>
      <c r="D744" s="113" t="s">
        <v>571</v>
      </c>
      <c r="E744" s="113" t="s">
        <v>358</v>
      </c>
      <c r="F744" s="25"/>
      <c r="G744" s="2">
        <f>G745</f>
        <v>125353.6</v>
      </c>
      <c r="H744" s="2">
        <f>H745</f>
        <v>23490.8</v>
      </c>
      <c r="I744" s="2">
        <f>I745</f>
        <v>23490.8</v>
      </c>
    </row>
    <row r="745" spans="1:9" s="3" customFormat="1" ht="37.5">
      <c r="A745" s="110" t="s">
        <v>608</v>
      </c>
      <c r="B745" s="117">
        <v>211</v>
      </c>
      <c r="C745" s="113" t="s">
        <v>548</v>
      </c>
      <c r="D745" s="113" t="s">
        <v>571</v>
      </c>
      <c r="E745" s="113" t="s">
        <v>359</v>
      </c>
      <c r="F745" s="113"/>
      <c r="G745" s="118">
        <f>G746+G748</f>
        <v>125353.6</v>
      </c>
      <c r="H745" s="118">
        <f>H746+H748</f>
        <v>23490.8</v>
      </c>
      <c r="I745" s="118">
        <f>I746+I748</f>
        <v>23490.8</v>
      </c>
    </row>
    <row r="746" spans="1:68" s="114" customFormat="1" ht="112.5">
      <c r="A746" s="119" t="s">
        <v>709</v>
      </c>
      <c r="B746" s="117">
        <v>211</v>
      </c>
      <c r="C746" s="113" t="s">
        <v>548</v>
      </c>
      <c r="D746" s="113" t="s">
        <v>571</v>
      </c>
      <c r="E746" s="25" t="s">
        <v>14</v>
      </c>
      <c r="F746" s="113"/>
      <c r="G746" s="118">
        <f>G747</f>
        <v>124100</v>
      </c>
      <c r="H746" s="118">
        <f>H747</f>
        <v>23255.8</v>
      </c>
      <c r="I746" s="118">
        <f>I747</f>
        <v>23255.8</v>
      </c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</row>
    <row r="747" spans="1:68" s="114" customFormat="1" ht="37.5">
      <c r="A747" s="110" t="s">
        <v>472</v>
      </c>
      <c r="B747" s="117">
        <v>211</v>
      </c>
      <c r="C747" s="113" t="s">
        <v>548</v>
      </c>
      <c r="D747" s="113" t="s">
        <v>571</v>
      </c>
      <c r="E747" s="25" t="s">
        <v>14</v>
      </c>
      <c r="F747" s="113" t="s">
        <v>568</v>
      </c>
      <c r="G747" s="118">
        <v>124100</v>
      </c>
      <c r="H747" s="118">
        <v>23255.8</v>
      </c>
      <c r="I747" s="118">
        <v>23255.8</v>
      </c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</row>
    <row r="748" spans="1:68" s="114" customFormat="1" ht="112.5">
      <c r="A748" s="119" t="s">
        <v>709</v>
      </c>
      <c r="B748" s="117">
        <v>211</v>
      </c>
      <c r="C748" s="113" t="s">
        <v>548</v>
      </c>
      <c r="D748" s="113" t="s">
        <v>571</v>
      </c>
      <c r="E748" s="25" t="s">
        <v>15</v>
      </c>
      <c r="F748" s="113"/>
      <c r="G748" s="118">
        <f>G749</f>
        <v>1253.6</v>
      </c>
      <c r="H748" s="118">
        <f>H749</f>
        <v>235</v>
      </c>
      <c r="I748" s="118">
        <f>I749</f>
        <v>235</v>
      </c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</row>
    <row r="749" spans="1:68" s="114" customFormat="1" ht="37.5">
      <c r="A749" s="110" t="s">
        <v>472</v>
      </c>
      <c r="B749" s="117">
        <v>211</v>
      </c>
      <c r="C749" s="113" t="s">
        <v>548</v>
      </c>
      <c r="D749" s="113" t="s">
        <v>571</v>
      </c>
      <c r="E749" s="25" t="s">
        <v>15</v>
      </c>
      <c r="F749" s="113" t="s">
        <v>568</v>
      </c>
      <c r="G749" s="118">
        <v>1253.6</v>
      </c>
      <c r="H749" s="118">
        <v>235</v>
      </c>
      <c r="I749" s="118">
        <v>235</v>
      </c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</row>
    <row r="750" spans="1:68" s="114" customFormat="1" ht="56.25">
      <c r="A750" s="128" t="s">
        <v>20</v>
      </c>
      <c r="B750" s="117">
        <v>211</v>
      </c>
      <c r="C750" s="113" t="s">
        <v>548</v>
      </c>
      <c r="D750" s="113" t="s">
        <v>571</v>
      </c>
      <c r="E750" s="52" t="s">
        <v>258</v>
      </c>
      <c r="F750" s="113"/>
      <c r="G750" s="118">
        <f>G751</f>
        <v>200</v>
      </c>
      <c r="H750" s="118">
        <f>H751</f>
        <v>0</v>
      </c>
      <c r="I750" s="118">
        <f>I751</f>
        <v>0</v>
      </c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</row>
    <row r="751" spans="1:68" s="114" customFormat="1" ht="37.5">
      <c r="A751" s="64" t="s">
        <v>21</v>
      </c>
      <c r="B751" s="117">
        <v>211</v>
      </c>
      <c r="C751" s="113" t="s">
        <v>548</v>
      </c>
      <c r="D751" s="113" t="s">
        <v>571</v>
      </c>
      <c r="E751" s="52" t="s">
        <v>259</v>
      </c>
      <c r="F751" s="113"/>
      <c r="G751" s="118">
        <f>G752</f>
        <v>200</v>
      </c>
      <c r="H751" s="118"/>
      <c r="I751" s="118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</row>
    <row r="752" spans="1:68" s="114" customFormat="1" ht="37.5">
      <c r="A752" s="50" t="s">
        <v>610</v>
      </c>
      <c r="B752" s="117">
        <v>211</v>
      </c>
      <c r="C752" s="113" t="s">
        <v>548</v>
      </c>
      <c r="D752" s="113" t="s">
        <v>571</v>
      </c>
      <c r="E752" s="52" t="s">
        <v>260</v>
      </c>
      <c r="F752" s="113"/>
      <c r="G752" s="118">
        <f>G753</f>
        <v>200</v>
      </c>
      <c r="H752" s="118">
        <f>H753</f>
        <v>0</v>
      </c>
      <c r="I752" s="118">
        <f>I753</f>
        <v>0</v>
      </c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</row>
    <row r="753" spans="1:68" s="114" customFormat="1" ht="37.5">
      <c r="A753" s="64" t="s">
        <v>544</v>
      </c>
      <c r="B753" s="117">
        <v>211</v>
      </c>
      <c r="C753" s="113" t="s">
        <v>548</v>
      </c>
      <c r="D753" s="113" t="s">
        <v>571</v>
      </c>
      <c r="E753" s="52" t="s">
        <v>261</v>
      </c>
      <c r="F753" s="113" t="s">
        <v>538</v>
      </c>
      <c r="G753" s="118">
        <v>200</v>
      </c>
      <c r="H753" s="118">
        <v>0</v>
      </c>
      <c r="I753" s="118">
        <v>0</v>
      </c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</row>
    <row r="754" spans="1:68" s="114" customFormat="1" ht="75">
      <c r="A754" s="50" t="s">
        <v>18</v>
      </c>
      <c r="B754" s="117">
        <v>211</v>
      </c>
      <c r="C754" s="113" t="s">
        <v>548</v>
      </c>
      <c r="D754" s="113" t="s">
        <v>571</v>
      </c>
      <c r="E754" s="52" t="s">
        <v>262</v>
      </c>
      <c r="F754" s="113"/>
      <c r="G754" s="118">
        <f aca="true" t="shared" si="87" ref="G754:I756">G755</f>
        <v>10</v>
      </c>
      <c r="H754" s="118">
        <f t="shared" si="87"/>
        <v>10</v>
      </c>
      <c r="I754" s="118">
        <f t="shared" si="87"/>
        <v>10</v>
      </c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</row>
    <row r="755" spans="1:68" s="114" customFormat="1" ht="56.25">
      <c r="A755" s="50" t="s">
        <v>461</v>
      </c>
      <c r="B755" s="117">
        <v>211</v>
      </c>
      <c r="C755" s="113" t="s">
        <v>548</v>
      </c>
      <c r="D755" s="113" t="s">
        <v>571</v>
      </c>
      <c r="E755" s="52" t="s">
        <v>360</v>
      </c>
      <c r="F755" s="113"/>
      <c r="G755" s="118">
        <f t="shared" si="87"/>
        <v>10</v>
      </c>
      <c r="H755" s="118">
        <f t="shared" si="87"/>
        <v>10</v>
      </c>
      <c r="I755" s="118">
        <f t="shared" si="87"/>
        <v>10</v>
      </c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</row>
    <row r="756" spans="1:68" s="114" customFormat="1" ht="56.25">
      <c r="A756" s="50" t="s">
        <v>19</v>
      </c>
      <c r="B756" s="117">
        <v>211</v>
      </c>
      <c r="C756" s="113" t="s">
        <v>548</v>
      </c>
      <c r="D756" s="113" t="s">
        <v>571</v>
      </c>
      <c r="E756" s="52" t="s">
        <v>263</v>
      </c>
      <c r="F756" s="113"/>
      <c r="G756" s="118">
        <f t="shared" si="87"/>
        <v>10</v>
      </c>
      <c r="H756" s="118">
        <f t="shared" si="87"/>
        <v>10</v>
      </c>
      <c r="I756" s="118">
        <f t="shared" si="87"/>
        <v>10</v>
      </c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</row>
    <row r="757" spans="1:68" s="114" customFormat="1" ht="37.5">
      <c r="A757" s="50" t="s">
        <v>590</v>
      </c>
      <c r="B757" s="117">
        <v>211</v>
      </c>
      <c r="C757" s="113" t="s">
        <v>548</v>
      </c>
      <c r="D757" s="113" t="s">
        <v>571</v>
      </c>
      <c r="E757" s="52" t="s">
        <v>263</v>
      </c>
      <c r="F757" s="113" t="s">
        <v>591</v>
      </c>
      <c r="G757" s="118">
        <v>10</v>
      </c>
      <c r="H757" s="118">
        <v>10</v>
      </c>
      <c r="I757" s="118">
        <v>10</v>
      </c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</row>
    <row r="758" spans="1:9" s="3" customFormat="1" ht="18.75">
      <c r="A758" s="23" t="s">
        <v>580</v>
      </c>
      <c r="B758" s="24">
        <v>211</v>
      </c>
      <c r="C758" s="25" t="s">
        <v>548</v>
      </c>
      <c r="D758" s="25" t="s">
        <v>534</v>
      </c>
      <c r="E758" s="25"/>
      <c r="F758" s="25"/>
      <c r="G758" s="2">
        <f>G775+G787+G810+G759+G791+G796+G802</f>
        <v>91744</v>
      </c>
      <c r="H758" s="2">
        <f>H775+H787+H810+H759+H791+H796+H802</f>
        <v>100436.2</v>
      </c>
      <c r="I758" s="2">
        <f>I775+I787+I810+I759+I791+I796+I802</f>
        <v>100015.09999999999</v>
      </c>
    </row>
    <row r="759" spans="1:9" s="3" customFormat="1" ht="56.25">
      <c r="A759" s="16" t="s">
        <v>645</v>
      </c>
      <c r="B759" s="24">
        <v>211</v>
      </c>
      <c r="C759" s="25" t="s">
        <v>548</v>
      </c>
      <c r="D759" s="25" t="s">
        <v>534</v>
      </c>
      <c r="E759" s="25" t="s">
        <v>264</v>
      </c>
      <c r="F759" s="25"/>
      <c r="G759" s="26">
        <f>G760+G769</f>
        <v>34424.3</v>
      </c>
      <c r="H759" s="26">
        <f>H760+H769</f>
        <v>29661.1</v>
      </c>
      <c r="I759" s="26">
        <f>I760+I769</f>
        <v>29661.1</v>
      </c>
    </row>
    <row r="760" spans="1:9" s="3" customFormat="1" ht="37.5">
      <c r="A760" s="50" t="s">
        <v>710</v>
      </c>
      <c r="B760" s="24">
        <v>211</v>
      </c>
      <c r="C760" s="25" t="s">
        <v>548</v>
      </c>
      <c r="D760" s="25" t="s">
        <v>534</v>
      </c>
      <c r="E760" s="25" t="s">
        <v>265</v>
      </c>
      <c r="F760" s="25"/>
      <c r="G760" s="26">
        <f>G761+G766</f>
        <v>19863.2</v>
      </c>
      <c r="H760" s="26">
        <f>H761+H766</f>
        <v>15100</v>
      </c>
      <c r="I760" s="26">
        <f>I761+I766</f>
        <v>15100</v>
      </c>
    </row>
    <row r="761" spans="1:9" s="3" customFormat="1" ht="37.5">
      <c r="A761" s="50" t="s">
        <v>610</v>
      </c>
      <c r="B761" s="24">
        <v>211</v>
      </c>
      <c r="C761" s="25" t="s">
        <v>548</v>
      </c>
      <c r="D761" s="25" t="s">
        <v>534</v>
      </c>
      <c r="E761" s="25" t="s">
        <v>266</v>
      </c>
      <c r="F761" s="25"/>
      <c r="G761" s="26">
        <f>G764+G762</f>
        <v>19146.5</v>
      </c>
      <c r="H761" s="26">
        <f>H764+H762</f>
        <v>15100</v>
      </c>
      <c r="I761" s="26">
        <f>I764+I762</f>
        <v>15100</v>
      </c>
    </row>
    <row r="762" spans="1:9" s="3" customFormat="1" ht="37.5">
      <c r="A762" s="50" t="s">
        <v>711</v>
      </c>
      <c r="B762" s="24">
        <v>211</v>
      </c>
      <c r="C762" s="25" t="s">
        <v>548</v>
      </c>
      <c r="D762" s="25" t="s">
        <v>534</v>
      </c>
      <c r="E762" s="52" t="s">
        <v>267</v>
      </c>
      <c r="F762" s="25"/>
      <c r="G762" s="26">
        <f>G763</f>
        <v>4046.5</v>
      </c>
      <c r="H762" s="26">
        <f>H763</f>
        <v>0</v>
      </c>
      <c r="I762" s="26">
        <f>I763</f>
        <v>0</v>
      </c>
    </row>
    <row r="763" spans="1:9" s="3" customFormat="1" ht="40.5" customHeight="1">
      <c r="A763" s="50" t="s">
        <v>590</v>
      </c>
      <c r="B763" s="24">
        <v>211</v>
      </c>
      <c r="C763" s="25" t="s">
        <v>548</v>
      </c>
      <c r="D763" s="25" t="s">
        <v>534</v>
      </c>
      <c r="E763" s="52" t="s">
        <v>267</v>
      </c>
      <c r="F763" s="25" t="s">
        <v>538</v>
      </c>
      <c r="G763" s="26">
        <v>4046.5</v>
      </c>
      <c r="H763" s="26">
        <v>0</v>
      </c>
      <c r="I763" s="26">
        <f>I766</f>
        <v>0</v>
      </c>
    </row>
    <row r="764" spans="1:9" s="3" customFormat="1" ht="18.75">
      <c r="A764" s="50" t="s">
        <v>432</v>
      </c>
      <c r="B764" s="24">
        <v>211</v>
      </c>
      <c r="C764" s="25" t="s">
        <v>548</v>
      </c>
      <c r="D764" s="25" t="s">
        <v>534</v>
      </c>
      <c r="E764" s="25" t="s">
        <v>268</v>
      </c>
      <c r="F764" s="25"/>
      <c r="G764" s="26">
        <f>G765</f>
        <v>15100</v>
      </c>
      <c r="H764" s="26">
        <f>H765</f>
        <v>15100</v>
      </c>
      <c r="I764" s="26">
        <f>I765</f>
        <v>15100</v>
      </c>
    </row>
    <row r="765" spans="1:9" s="3" customFormat="1" ht="37.5">
      <c r="A765" s="50" t="s">
        <v>544</v>
      </c>
      <c r="B765" s="24">
        <v>211</v>
      </c>
      <c r="C765" s="25" t="s">
        <v>548</v>
      </c>
      <c r="D765" s="25" t="s">
        <v>534</v>
      </c>
      <c r="E765" s="25" t="s">
        <v>268</v>
      </c>
      <c r="F765" s="25" t="s">
        <v>538</v>
      </c>
      <c r="G765" s="26">
        <v>15100</v>
      </c>
      <c r="H765" s="26">
        <v>15100</v>
      </c>
      <c r="I765" s="26">
        <v>15100</v>
      </c>
    </row>
    <row r="766" spans="1:9" s="3" customFormat="1" ht="39.75" customHeight="1">
      <c r="A766" s="50" t="s">
        <v>608</v>
      </c>
      <c r="B766" s="24">
        <v>211</v>
      </c>
      <c r="C766" s="25" t="s">
        <v>548</v>
      </c>
      <c r="D766" s="25" t="s">
        <v>534</v>
      </c>
      <c r="E766" s="52" t="s">
        <v>269</v>
      </c>
      <c r="F766" s="25"/>
      <c r="G766" s="26">
        <f aca="true" t="shared" si="88" ref="G766:I767">G767</f>
        <v>716.7</v>
      </c>
      <c r="H766" s="26">
        <f t="shared" si="88"/>
        <v>0</v>
      </c>
      <c r="I766" s="26">
        <f t="shared" si="88"/>
        <v>0</v>
      </c>
    </row>
    <row r="767" spans="1:9" s="3" customFormat="1" ht="37.5">
      <c r="A767" s="50" t="s">
        <v>711</v>
      </c>
      <c r="B767" s="24">
        <v>211</v>
      </c>
      <c r="C767" s="25" t="s">
        <v>548</v>
      </c>
      <c r="D767" s="25" t="s">
        <v>534</v>
      </c>
      <c r="E767" s="52" t="s">
        <v>270</v>
      </c>
      <c r="F767" s="25"/>
      <c r="G767" s="26">
        <f t="shared" si="88"/>
        <v>716.7</v>
      </c>
      <c r="H767" s="26">
        <f t="shared" si="88"/>
        <v>0</v>
      </c>
      <c r="I767" s="26">
        <f t="shared" si="88"/>
        <v>0</v>
      </c>
    </row>
    <row r="768" spans="1:9" s="3" customFormat="1" ht="37.5">
      <c r="A768" s="23" t="s">
        <v>472</v>
      </c>
      <c r="B768" s="24">
        <v>211</v>
      </c>
      <c r="C768" s="25" t="s">
        <v>548</v>
      </c>
      <c r="D768" s="25" t="s">
        <v>534</v>
      </c>
      <c r="E768" s="52" t="s">
        <v>270</v>
      </c>
      <c r="F768" s="25" t="s">
        <v>568</v>
      </c>
      <c r="G768" s="26">
        <v>716.7</v>
      </c>
      <c r="H768" s="26">
        <v>0</v>
      </c>
      <c r="I768" s="26">
        <v>0</v>
      </c>
    </row>
    <row r="769" spans="1:9" s="3" customFormat="1" ht="37.5">
      <c r="A769" s="50" t="s">
        <v>434</v>
      </c>
      <c r="B769" s="24">
        <v>211</v>
      </c>
      <c r="C769" s="25" t="s">
        <v>548</v>
      </c>
      <c r="D769" s="25" t="s">
        <v>534</v>
      </c>
      <c r="E769" s="25" t="s">
        <v>271</v>
      </c>
      <c r="F769" s="25"/>
      <c r="G769" s="26">
        <f>G770</f>
        <v>14561.099999999999</v>
      </c>
      <c r="H769" s="26">
        <f>H770</f>
        <v>14561.099999999999</v>
      </c>
      <c r="I769" s="26">
        <f>I770</f>
        <v>14561.099999999999</v>
      </c>
    </row>
    <row r="770" spans="1:9" s="3" customFormat="1" ht="37.5">
      <c r="A770" s="23" t="s">
        <v>610</v>
      </c>
      <c r="B770" s="24">
        <v>211</v>
      </c>
      <c r="C770" s="25" t="s">
        <v>548</v>
      </c>
      <c r="D770" s="25" t="s">
        <v>534</v>
      </c>
      <c r="E770" s="25" t="s">
        <v>272</v>
      </c>
      <c r="F770" s="25"/>
      <c r="G770" s="26">
        <f>G771+G773</f>
        <v>14561.099999999999</v>
      </c>
      <c r="H770" s="26">
        <f>H771+H773</f>
        <v>14561.099999999999</v>
      </c>
      <c r="I770" s="26">
        <f>I771+I773</f>
        <v>14561.099999999999</v>
      </c>
    </row>
    <row r="771" spans="1:9" s="3" customFormat="1" ht="37.5">
      <c r="A771" s="23" t="s">
        <v>606</v>
      </c>
      <c r="B771" s="24">
        <v>211</v>
      </c>
      <c r="C771" s="25" t="s">
        <v>548</v>
      </c>
      <c r="D771" s="25" t="s">
        <v>534</v>
      </c>
      <c r="E771" s="25" t="s">
        <v>273</v>
      </c>
      <c r="F771" s="25"/>
      <c r="G771" s="26">
        <f>G772</f>
        <v>8153.9</v>
      </c>
      <c r="H771" s="26">
        <f>H772</f>
        <v>8153.9</v>
      </c>
      <c r="I771" s="26">
        <f>I772</f>
        <v>8153.9</v>
      </c>
    </row>
    <row r="772" spans="1:9" s="3" customFormat="1" ht="37.5">
      <c r="A772" s="23" t="s">
        <v>544</v>
      </c>
      <c r="B772" s="24">
        <v>211</v>
      </c>
      <c r="C772" s="25" t="s">
        <v>548</v>
      </c>
      <c r="D772" s="25" t="s">
        <v>534</v>
      </c>
      <c r="E772" s="25" t="s">
        <v>273</v>
      </c>
      <c r="F772" s="25" t="s">
        <v>538</v>
      </c>
      <c r="G772" s="26">
        <v>8153.9</v>
      </c>
      <c r="H772" s="26">
        <v>8153.9</v>
      </c>
      <c r="I772" s="26">
        <v>8153.9</v>
      </c>
    </row>
    <row r="773" spans="1:9" s="3" customFormat="1" ht="18.75">
      <c r="A773" s="23" t="s">
        <v>470</v>
      </c>
      <c r="B773" s="24">
        <v>211</v>
      </c>
      <c r="C773" s="25" t="s">
        <v>548</v>
      </c>
      <c r="D773" s="25" t="s">
        <v>534</v>
      </c>
      <c r="E773" s="25" t="s">
        <v>274</v>
      </c>
      <c r="F773" s="25"/>
      <c r="G773" s="26">
        <f>G774</f>
        <v>6407.2</v>
      </c>
      <c r="H773" s="26">
        <f>H774</f>
        <v>6407.2</v>
      </c>
      <c r="I773" s="26">
        <f>I774</f>
        <v>6407.2</v>
      </c>
    </row>
    <row r="774" spans="1:9" s="3" customFormat="1" ht="37.5">
      <c r="A774" s="23" t="s">
        <v>544</v>
      </c>
      <c r="B774" s="24">
        <v>211</v>
      </c>
      <c r="C774" s="25" t="s">
        <v>548</v>
      </c>
      <c r="D774" s="25" t="s">
        <v>534</v>
      </c>
      <c r="E774" s="25" t="s">
        <v>274</v>
      </c>
      <c r="F774" s="25" t="s">
        <v>538</v>
      </c>
      <c r="G774" s="26">
        <v>6407.2</v>
      </c>
      <c r="H774" s="26">
        <v>6407.2</v>
      </c>
      <c r="I774" s="26">
        <v>6407.2</v>
      </c>
    </row>
    <row r="775" spans="1:9" s="3" customFormat="1" ht="37.5">
      <c r="A775" s="111" t="s">
        <v>607</v>
      </c>
      <c r="B775" s="24">
        <v>211</v>
      </c>
      <c r="C775" s="25" t="s">
        <v>548</v>
      </c>
      <c r="D775" s="25" t="s">
        <v>534</v>
      </c>
      <c r="E775" s="113" t="s">
        <v>275</v>
      </c>
      <c r="F775" s="25"/>
      <c r="G775" s="2">
        <f>G776</f>
        <v>7000</v>
      </c>
      <c r="H775" s="2">
        <f>H776</f>
        <v>7500</v>
      </c>
      <c r="I775" s="2">
        <f>I776</f>
        <v>7928.9</v>
      </c>
    </row>
    <row r="776" spans="1:9" s="3" customFormat="1" ht="37.5">
      <c r="A776" s="110" t="s">
        <v>610</v>
      </c>
      <c r="B776" s="24">
        <v>211</v>
      </c>
      <c r="C776" s="25" t="s">
        <v>548</v>
      </c>
      <c r="D776" s="25" t="s">
        <v>534</v>
      </c>
      <c r="E776" s="113" t="s">
        <v>276</v>
      </c>
      <c r="F776" s="25"/>
      <c r="G776" s="2">
        <f>G777+G779+G783+G781+G785</f>
        <v>7000</v>
      </c>
      <c r="H776" s="2">
        <f>H777+H779+H783+H781+H785</f>
        <v>7500</v>
      </c>
      <c r="I776" s="2">
        <f>I777+I779+I783+I781+I785</f>
        <v>7928.9</v>
      </c>
    </row>
    <row r="777" spans="1:9" s="3" customFormat="1" ht="18.75">
      <c r="A777" s="110" t="s">
        <v>12</v>
      </c>
      <c r="B777" s="24">
        <v>211</v>
      </c>
      <c r="C777" s="25" t="s">
        <v>548</v>
      </c>
      <c r="D777" s="25" t="s">
        <v>534</v>
      </c>
      <c r="E777" s="113" t="s">
        <v>392</v>
      </c>
      <c r="F777" s="25"/>
      <c r="G777" s="2">
        <f>G778</f>
        <v>800</v>
      </c>
      <c r="H777" s="2">
        <f>H778</f>
        <v>800</v>
      </c>
      <c r="I777" s="2">
        <f>I778</f>
        <v>800</v>
      </c>
    </row>
    <row r="778" spans="1:9" s="3" customFormat="1" ht="37.5">
      <c r="A778" s="110" t="s">
        <v>544</v>
      </c>
      <c r="B778" s="24">
        <v>211</v>
      </c>
      <c r="C778" s="25" t="s">
        <v>548</v>
      </c>
      <c r="D778" s="25" t="s">
        <v>534</v>
      </c>
      <c r="E778" s="113" t="s">
        <v>392</v>
      </c>
      <c r="F778" s="25" t="s">
        <v>538</v>
      </c>
      <c r="G778" s="2">
        <f>500+300</f>
        <v>800</v>
      </c>
      <c r="H778" s="2">
        <f>500+300</f>
        <v>800</v>
      </c>
      <c r="I778" s="2">
        <f>500+300</f>
        <v>800</v>
      </c>
    </row>
    <row r="779" spans="1:9" s="3" customFormat="1" ht="18.75">
      <c r="A779" s="110" t="s">
        <v>713</v>
      </c>
      <c r="B779" s="24">
        <v>211</v>
      </c>
      <c r="C779" s="25" t="s">
        <v>548</v>
      </c>
      <c r="D779" s="25" t="s">
        <v>534</v>
      </c>
      <c r="E779" s="113" t="s">
        <v>277</v>
      </c>
      <c r="F779" s="25"/>
      <c r="G779" s="26">
        <f>G780</f>
        <v>0</v>
      </c>
      <c r="H779" s="26">
        <f>H780</f>
        <v>500</v>
      </c>
      <c r="I779" s="26">
        <f>I780</f>
        <v>500</v>
      </c>
    </row>
    <row r="780" spans="1:9" s="3" customFormat="1" ht="37.5">
      <c r="A780" s="110" t="s">
        <v>544</v>
      </c>
      <c r="B780" s="24">
        <v>211</v>
      </c>
      <c r="C780" s="25" t="s">
        <v>548</v>
      </c>
      <c r="D780" s="25" t="s">
        <v>534</v>
      </c>
      <c r="E780" s="113" t="s">
        <v>277</v>
      </c>
      <c r="F780" s="25" t="s">
        <v>538</v>
      </c>
      <c r="G780" s="26">
        <v>0</v>
      </c>
      <c r="H780" s="26">
        <v>500</v>
      </c>
      <c r="I780" s="26">
        <v>500</v>
      </c>
    </row>
    <row r="781" spans="1:9" s="3" customFormat="1" ht="37.5">
      <c r="A781" s="110" t="s">
        <v>648</v>
      </c>
      <c r="B781" s="24">
        <v>211</v>
      </c>
      <c r="C781" s="25" t="s">
        <v>548</v>
      </c>
      <c r="D781" s="25" t="s">
        <v>534</v>
      </c>
      <c r="E781" s="113" t="s">
        <v>278</v>
      </c>
      <c r="F781" s="25"/>
      <c r="G781" s="2">
        <f>G782</f>
        <v>4000</v>
      </c>
      <c r="H781" s="2">
        <f>H782</f>
        <v>4000</v>
      </c>
      <c r="I781" s="2">
        <f>I782</f>
        <v>4428.9</v>
      </c>
    </row>
    <row r="782" spans="1:9" s="3" customFormat="1" ht="37.5">
      <c r="A782" s="111" t="s">
        <v>544</v>
      </c>
      <c r="B782" s="24">
        <v>211</v>
      </c>
      <c r="C782" s="25" t="s">
        <v>548</v>
      </c>
      <c r="D782" s="25" t="s">
        <v>534</v>
      </c>
      <c r="E782" s="113" t="s">
        <v>278</v>
      </c>
      <c r="F782" s="25" t="s">
        <v>538</v>
      </c>
      <c r="G782" s="2">
        <v>4000</v>
      </c>
      <c r="H782" s="2">
        <v>4000</v>
      </c>
      <c r="I782" s="2">
        <v>4428.9</v>
      </c>
    </row>
    <row r="783" spans="1:9" s="3" customFormat="1" ht="18.75">
      <c r="A783" s="110" t="s">
        <v>712</v>
      </c>
      <c r="B783" s="24">
        <v>211</v>
      </c>
      <c r="C783" s="25" t="s">
        <v>548</v>
      </c>
      <c r="D783" s="25" t="s">
        <v>534</v>
      </c>
      <c r="E783" s="113" t="s">
        <v>279</v>
      </c>
      <c r="F783" s="25"/>
      <c r="G783" s="26">
        <f>G784</f>
        <v>200</v>
      </c>
      <c r="H783" s="26">
        <f>H784</f>
        <v>200</v>
      </c>
      <c r="I783" s="26">
        <f>I784</f>
        <v>200</v>
      </c>
    </row>
    <row r="784" spans="1:9" s="3" customFormat="1" ht="37.5">
      <c r="A784" s="110" t="s">
        <v>544</v>
      </c>
      <c r="B784" s="24">
        <v>211</v>
      </c>
      <c r="C784" s="25" t="s">
        <v>548</v>
      </c>
      <c r="D784" s="25" t="s">
        <v>534</v>
      </c>
      <c r="E784" s="113" t="s">
        <v>279</v>
      </c>
      <c r="F784" s="25" t="s">
        <v>538</v>
      </c>
      <c r="G784" s="26">
        <v>200</v>
      </c>
      <c r="H784" s="26">
        <v>200</v>
      </c>
      <c r="I784" s="26">
        <v>200</v>
      </c>
    </row>
    <row r="785" spans="1:9" s="3" customFormat="1" ht="18.75">
      <c r="A785" s="110" t="s">
        <v>503</v>
      </c>
      <c r="B785" s="24">
        <v>211</v>
      </c>
      <c r="C785" s="25" t="s">
        <v>548</v>
      </c>
      <c r="D785" s="25" t="s">
        <v>534</v>
      </c>
      <c r="E785" s="113" t="s">
        <v>280</v>
      </c>
      <c r="F785" s="25"/>
      <c r="G785" s="26">
        <f>G786</f>
        <v>2000</v>
      </c>
      <c r="H785" s="26">
        <f>H786</f>
        <v>2000</v>
      </c>
      <c r="I785" s="26">
        <f>I786</f>
        <v>2000</v>
      </c>
    </row>
    <row r="786" spans="1:9" s="3" customFormat="1" ht="37.5">
      <c r="A786" s="110" t="s">
        <v>544</v>
      </c>
      <c r="B786" s="24">
        <v>211</v>
      </c>
      <c r="C786" s="25" t="s">
        <v>548</v>
      </c>
      <c r="D786" s="25" t="s">
        <v>534</v>
      </c>
      <c r="E786" s="113" t="s">
        <v>280</v>
      </c>
      <c r="F786" s="25" t="s">
        <v>538</v>
      </c>
      <c r="G786" s="26">
        <v>2000</v>
      </c>
      <c r="H786" s="26">
        <v>2000</v>
      </c>
      <c r="I786" s="26">
        <v>2000</v>
      </c>
    </row>
    <row r="787" spans="1:9" s="3" customFormat="1" ht="37.5">
      <c r="A787" s="23" t="s">
        <v>520</v>
      </c>
      <c r="B787" s="24">
        <v>211</v>
      </c>
      <c r="C787" s="25" t="s">
        <v>548</v>
      </c>
      <c r="D787" s="25" t="s">
        <v>534</v>
      </c>
      <c r="E787" s="25" t="s">
        <v>282</v>
      </c>
      <c r="F787" s="25"/>
      <c r="G787" s="26">
        <f>G788</f>
        <v>40451</v>
      </c>
      <c r="H787" s="26">
        <f>H788</f>
        <v>54406.4</v>
      </c>
      <c r="I787" s="26">
        <f>I788</f>
        <v>54406.4</v>
      </c>
    </row>
    <row r="788" spans="1:9" s="3" customFormat="1" ht="37.5">
      <c r="A788" s="23" t="s">
        <v>439</v>
      </c>
      <c r="B788" s="24">
        <v>211</v>
      </c>
      <c r="C788" s="25" t="s">
        <v>548</v>
      </c>
      <c r="D788" s="25" t="s">
        <v>534</v>
      </c>
      <c r="E788" s="25" t="s">
        <v>283</v>
      </c>
      <c r="F788" s="25"/>
      <c r="G788" s="26">
        <f aca="true" t="shared" si="89" ref="G788:I789">G789</f>
        <v>40451</v>
      </c>
      <c r="H788" s="26">
        <f t="shared" si="89"/>
        <v>54406.4</v>
      </c>
      <c r="I788" s="26">
        <f t="shared" si="89"/>
        <v>54406.4</v>
      </c>
    </row>
    <row r="789" spans="1:9" s="3" customFormat="1" ht="37.5">
      <c r="A789" s="23" t="s">
        <v>396</v>
      </c>
      <c r="B789" s="24">
        <v>211</v>
      </c>
      <c r="C789" s="25" t="s">
        <v>548</v>
      </c>
      <c r="D789" s="25" t="s">
        <v>534</v>
      </c>
      <c r="E789" s="25" t="s">
        <v>284</v>
      </c>
      <c r="F789" s="25"/>
      <c r="G789" s="26">
        <f t="shared" si="89"/>
        <v>40451</v>
      </c>
      <c r="H789" s="26">
        <f t="shared" si="89"/>
        <v>54406.4</v>
      </c>
      <c r="I789" s="26">
        <f t="shared" si="89"/>
        <v>54406.4</v>
      </c>
    </row>
    <row r="790" spans="1:9" s="3" customFormat="1" ht="37.5">
      <c r="A790" s="23" t="s">
        <v>544</v>
      </c>
      <c r="B790" s="24">
        <v>211</v>
      </c>
      <c r="C790" s="25" t="s">
        <v>548</v>
      </c>
      <c r="D790" s="25" t="s">
        <v>534</v>
      </c>
      <c r="E790" s="25" t="s">
        <v>284</v>
      </c>
      <c r="F790" s="25" t="s">
        <v>538</v>
      </c>
      <c r="G790" s="26">
        <v>40451</v>
      </c>
      <c r="H790" s="26">
        <f>53862.3+544.1</f>
        <v>54406.4</v>
      </c>
      <c r="I790" s="126">
        <f>53862.3+544.1</f>
        <v>54406.4</v>
      </c>
    </row>
    <row r="791" spans="1:9" s="3" customFormat="1" ht="56.25">
      <c r="A791" s="23" t="s">
        <v>693</v>
      </c>
      <c r="B791" s="24">
        <v>211</v>
      </c>
      <c r="C791" s="25" t="s">
        <v>548</v>
      </c>
      <c r="D791" s="25" t="s">
        <v>534</v>
      </c>
      <c r="E791" s="25" t="s">
        <v>254</v>
      </c>
      <c r="F791" s="25"/>
      <c r="G791" s="26">
        <f aca="true" t="shared" si="90" ref="G791:I794">G792</f>
        <v>500</v>
      </c>
      <c r="H791" s="26">
        <f t="shared" si="90"/>
        <v>500</v>
      </c>
      <c r="I791" s="26">
        <f t="shared" si="90"/>
        <v>500</v>
      </c>
    </row>
    <row r="792" spans="1:9" s="3" customFormat="1" ht="37.5">
      <c r="A792" s="23" t="s">
        <v>696</v>
      </c>
      <c r="B792" s="24">
        <v>211</v>
      </c>
      <c r="C792" s="25" t="s">
        <v>548</v>
      </c>
      <c r="D792" s="25" t="s">
        <v>534</v>
      </c>
      <c r="E792" s="25" t="s">
        <v>256</v>
      </c>
      <c r="F792" s="25"/>
      <c r="G792" s="26">
        <f t="shared" si="90"/>
        <v>500</v>
      </c>
      <c r="H792" s="26">
        <f t="shared" si="90"/>
        <v>500</v>
      </c>
      <c r="I792" s="26">
        <f t="shared" si="90"/>
        <v>500</v>
      </c>
    </row>
    <row r="793" spans="1:9" s="3" customFormat="1" ht="37.5">
      <c r="A793" s="23" t="s">
        <v>610</v>
      </c>
      <c r="B793" s="24">
        <v>211</v>
      </c>
      <c r="C793" s="25" t="s">
        <v>548</v>
      </c>
      <c r="D793" s="25" t="s">
        <v>534</v>
      </c>
      <c r="E793" s="25" t="s">
        <v>257</v>
      </c>
      <c r="F793" s="25"/>
      <c r="G793" s="26">
        <f>G794</f>
        <v>500</v>
      </c>
      <c r="H793" s="26">
        <f t="shared" si="90"/>
        <v>500</v>
      </c>
      <c r="I793" s="26">
        <f t="shared" si="90"/>
        <v>500</v>
      </c>
    </row>
    <row r="794" spans="1:9" s="3" customFormat="1" ht="18.75">
      <c r="A794" s="23" t="s">
        <v>706</v>
      </c>
      <c r="B794" s="24">
        <v>211</v>
      </c>
      <c r="C794" s="25" t="s">
        <v>548</v>
      </c>
      <c r="D794" s="25" t="s">
        <v>534</v>
      </c>
      <c r="E794" s="25" t="s">
        <v>361</v>
      </c>
      <c r="F794" s="25"/>
      <c r="G794" s="26">
        <f t="shared" si="90"/>
        <v>500</v>
      </c>
      <c r="H794" s="26">
        <f t="shared" si="90"/>
        <v>500</v>
      </c>
      <c r="I794" s="26">
        <f t="shared" si="90"/>
        <v>500</v>
      </c>
    </row>
    <row r="795" spans="1:9" s="3" customFormat="1" ht="37.5">
      <c r="A795" s="23" t="s">
        <v>536</v>
      </c>
      <c r="B795" s="24">
        <v>211</v>
      </c>
      <c r="C795" s="25" t="s">
        <v>548</v>
      </c>
      <c r="D795" s="25" t="s">
        <v>534</v>
      </c>
      <c r="E795" s="25" t="s">
        <v>361</v>
      </c>
      <c r="F795" s="25" t="s">
        <v>538</v>
      </c>
      <c r="G795" s="26">
        <v>500</v>
      </c>
      <c r="H795" s="26">
        <v>500</v>
      </c>
      <c r="I795" s="26">
        <v>500</v>
      </c>
    </row>
    <row r="796" spans="1:9" s="3" customFormat="1" ht="47.25" customHeight="1">
      <c r="A796" s="23" t="s">
        <v>705</v>
      </c>
      <c r="B796" s="24">
        <v>211</v>
      </c>
      <c r="C796" s="25" t="s">
        <v>548</v>
      </c>
      <c r="D796" s="25" t="s">
        <v>534</v>
      </c>
      <c r="E796" s="25" t="s">
        <v>345</v>
      </c>
      <c r="F796" s="25"/>
      <c r="G796" s="26">
        <f>G797</f>
        <v>1500</v>
      </c>
      <c r="H796" s="26">
        <f>H797</f>
        <v>1000</v>
      </c>
      <c r="I796" s="26">
        <f>I797</f>
        <v>0</v>
      </c>
    </row>
    <row r="797" spans="1:9" s="3" customFormat="1" ht="37.5">
      <c r="A797" s="23" t="s">
        <v>610</v>
      </c>
      <c r="B797" s="24">
        <v>211</v>
      </c>
      <c r="C797" s="25" t="s">
        <v>548</v>
      </c>
      <c r="D797" s="25" t="s">
        <v>534</v>
      </c>
      <c r="E797" s="25" t="s">
        <v>346</v>
      </c>
      <c r="F797" s="25"/>
      <c r="G797" s="26">
        <f>G798+G800</f>
        <v>1500</v>
      </c>
      <c r="H797" s="26">
        <f>H798+H800</f>
        <v>1000</v>
      </c>
      <c r="I797" s="26">
        <f>I798+I800</f>
        <v>0</v>
      </c>
    </row>
    <row r="798" spans="1:9" s="3" customFormat="1" ht="18.75">
      <c r="A798" s="110" t="s">
        <v>2</v>
      </c>
      <c r="B798" s="24">
        <v>211</v>
      </c>
      <c r="C798" s="25" t="s">
        <v>548</v>
      </c>
      <c r="D798" s="25" t="s">
        <v>534</v>
      </c>
      <c r="E798" s="113" t="s">
        <v>362</v>
      </c>
      <c r="F798" s="25"/>
      <c r="G798" s="26">
        <f>G799</f>
        <v>500</v>
      </c>
      <c r="H798" s="26">
        <f>H799</f>
        <v>500</v>
      </c>
      <c r="I798" s="26">
        <f>I799</f>
        <v>0</v>
      </c>
    </row>
    <row r="799" spans="1:9" s="3" customFormat="1" ht="37.5">
      <c r="A799" s="110" t="s">
        <v>536</v>
      </c>
      <c r="B799" s="24">
        <v>211</v>
      </c>
      <c r="C799" s="25" t="s">
        <v>548</v>
      </c>
      <c r="D799" s="25" t="s">
        <v>534</v>
      </c>
      <c r="E799" s="113" t="s">
        <v>362</v>
      </c>
      <c r="F799" s="25" t="s">
        <v>538</v>
      </c>
      <c r="G799" s="26">
        <v>500</v>
      </c>
      <c r="H799" s="26">
        <v>500</v>
      </c>
      <c r="I799" s="26">
        <v>0</v>
      </c>
    </row>
    <row r="800" spans="1:9" s="3" customFormat="1" ht="18.75">
      <c r="A800" s="110" t="s">
        <v>3</v>
      </c>
      <c r="B800" s="24">
        <v>211</v>
      </c>
      <c r="C800" s="25" t="s">
        <v>548</v>
      </c>
      <c r="D800" s="25" t="s">
        <v>534</v>
      </c>
      <c r="E800" s="113" t="s">
        <v>363</v>
      </c>
      <c r="F800" s="25"/>
      <c r="G800" s="26">
        <f>G801</f>
        <v>1000</v>
      </c>
      <c r="H800" s="26">
        <f>H801</f>
        <v>500</v>
      </c>
      <c r="I800" s="26">
        <f>I801</f>
        <v>0</v>
      </c>
    </row>
    <row r="801" spans="1:9" s="3" customFormat="1" ht="37.5">
      <c r="A801" s="110" t="s">
        <v>536</v>
      </c>
      <c r="B801" s="24">
        <v>211</v>
      </c>
      <c r="C801" s="25" t="s">
        <v>548</v>
      </c>
      <c r="D801" s="25" t="s">
        <v>534</v>
      </c>
      <c r="E801" s="113" t="s">
        <v>363</v>
      </c>
      <c r="F801" s="25" t="s">
        <v>538</v>
      </c>
      <c r="G801" s="26">
        <v>1000</v>
      </c>
      <c r="H801" s="26">
        <v>500</v>
      </c>
      <c r="I801" s="26">
        <v>0</v>
      </c>
    </row>
    <row r="802" spans="1:9" s="3" customFormat="1" ht="37.5">
      <c r="A802" s="128" t="s">
        <v>8</v>
      </c>
      <c r="B802" s="24">
        <v>211</v>
      </c>
      <c r="C802" s="25" t="s">
        <v>548</v>
      </c>
      <c r="D802" s="25" t="s">
        <v>534</v>
      </c>
      <c r="E802" s="113" t="s">
        <v>364</v>
      </c>
      <c r="F802" s="25"/>
      <c r="G802" s="26">
        <f>G803</f>
        <v>4582.700000000001</v>
      </c>
      <c r="H802" s="26">
        <f>H803</f>
        <v>4082.7000000000003</v>
      </c>
      <c r="I802" s="26">
        <f>I803</f>
        <v>4232.700000000001</v>
      </c>
    </row>
    <row r="803" spans="1:9" s="3" customFormat="1" ht="37.5">
      <c r="A803" s="110" t="s">
        <v>610</v>
      </c>
      <c r="B803" s="24">
        <v>211</v>
      </c>
      <c r="C803" s="25" t="s">
        <v>548</v>
      </c>
      <c r="D803" s="25" t="s">
        <v>534</v>
      </c>
      <c r="E803" s="113" t="s">
        <v>365</v>
      </c>
      <c r="F803" s="25"/>
      <c r="G803" s="26">
        <f>G806+G804+G808</f>
        <v>4582.700000000001</v>
      </c>
      <c r="H803" s="26">
        <f>H806+H804+H808</f>
        <v>4082.7000000000003</v>
      </c>
      <c r="I803" s="26">
        <f>I806+I804+I808</f>
        <v>4232.700000000001</v>
      </c>
    </row>
    <row r="804" spans="1:9" s="3" customFormat="1" ht="18.75">
      <c r="A804" s="110" t="s">
        <v>10</v>
      </c>
      <c r="B804" s="24">
        <v>211</v>
      </c>
      <c r="C804" s="25" t="s">
        <v>548</v>
      </c>
      <c r="D804" s="25" t="s">
        <v>534</v>
      </c>
      <c r="E804" s="113" t="s">
        <v>366</v>
      </c>
      <c r="F804" s="25"/>
      <c r="G804" s="26">
        <f>G805</f>
        <v>643.8</v>
      </c>
      <c r="H804" s="26">
        <f>H805</f>
        <v>643.8</v>
      </c>
      <c r="I804" s="26">
        <f>I805</f>
        <v>643.8</v>
      </c>
    </row>
    <row r="805" spans="1:9" s="3" customFormat="1" ht="37.5">
      <c r="A805" s="111" t="s">
        <v>544</v>
      </c>
      <c r="B805" s="24">
        <v>211</v>
      </c>
      <c r="C805" s="25" t="s">
        <v>548</v>
      </c>
      <c r="D805" s="25" t="s">
        <v>534</v>
      </c>
      <c r="E805" s="113" t="s">
        <v>366</v>
      </c>
      <c r="F805" s="25" t="s">
        <v>538</v>
      </c>
      <c r="G805" s="26">
        <v>643.8</v>
      </c>
      <c r="H805" s="26">
        <v>643.8</v>
      </c>
      <c r="I805" s="26">
        <v>643.8</v>
      </c>
    </row>
    <row r="806" spans="1:9" s="3" customFormat="1" ht="18.75">
      <c r="A806" s="110" t="s">
        <v>9</v>
      </c>
      <c r="B806" s="24">
        <v>211</v>
      </c>
      <c r="C806" s="25" t="s">
        <v>548</v>
      </c>
      <c r="D806" s="25" t="s">
        <v>534</v>
      </c>
      <c r="E806" s="113" t="s">
        <v>367</v>
      </c>
      <c r="F806" s="25"/>
      <c r="G806" s="26">
        <f>G807</f>
        <v>2500</v>
      </c>
      <c r="H806" s="26">
        <f>H807</f>
        <v>2000</v>
      </c>
      <c r="I806" s="26">
        <f>I807</f>
        <v>2150</v>
      </c>
    </row>
    <row r="807" spans="1:9" s="3" customFormat="1" ht="37.5">
      <c r="A807" s="111" t="s">
        <v>544</v>
      </c>
      <c r="B807" s="24">
        <v>211</v>
      </c>
      <c r="C807" s="25" t="s">
        <v>548</v>
      </c>
      <c r="D807" s="25" t="s">
        <v>534</v>
      </c>
      <c r="E807" s="113" t="s">
        <v>367</v>
      </c>
      <c r="F807" s="25" t="s">
        <v>538</v>
      </c>
      <c r="G807" s="26">
        <v>2500</v>
      </c>
      <c r="H807" s="26">
        <v>2000</v>
      </c>
      <c r="I807" s="26">
        <f>2000+150</f>
        <v>2150</v>
      </c>
    </row>
    <row r="808" spans="1:9" s="3" customFormat="1" ht="18.75">
      <c r="A808" s="111" t="s">
        <v>11</v>
      </c>
      <c r="B808" s="24">
        <v>211</v>
      </c>
      <c r="C808" s="25" t="s">
        <v>548</v>
      </c>
      <c r="D808" s="25" t="s">
        <v>534</v>
      </c>
      <c r="E808" s="113" t="s">
        <v>368</v>
      </c>
      <c r="F808" s="25"/>
      <c r="G808" s="26">
        <f>G809</f>
        <v>1438.9</v>
      </c>
      <c r="H808" s="26">
        <f>H809</f>
        <v>1438.9</v>
      </c>
      <c r="I808" s="26">
        <f>I809</f>
        <v>1438.9</v>
      </c>
    </row>
    <row r="809" spans="1:9" s="3" customFormat="1" ht="37.5">
      <c r="A809" s="111" t="s">
        <v>544</v>
      </c>
      <c r="B809" s="24">
        <v>211</v>
      </c>
      <c r="C809" s="25" t="s">
        <v>548</v>
      </c>
      <c r="D809" s="25" t="s">
        <v>534</v>
      </c>
      <c r="E809" s="113" t="s">
        <v>368</v>
      </c>
      <c r="F809" s="25" t="s">
        <v>538</v>
      </c>
      <c r="G809" s="26">
        <v>1438.9</v>
      </c>
      <c r="H809" s="26">
        <v>1438.9</v>
      </c>
      <c r="I809" s="26">
        <v>1438.9</v>
      </c>
    </row>
    <row r="810" spans="1:9" s="3" customFormat="1" ht="18.75">
      <c r="A810" s="23" t="s">
        <v>530</v>
      </c>
      <c r="B810" s="24">
        <v>211</v>
      </c>
      <c r="C810" s="25" t="s">
        <v>548</v>
      </c>
      <c r="D810" s="25" t="s">
        <v>534</v>
      </c>
      <c r="E810" s="25" t="s">
        <v>230</v>
      </c>
      <c r="F810" s="25"/>
      <c r="G810" s="2">
        <f>G811+G814</f>
        <v>3286</v>
      </c>
      <c r="H810" s="2">
        <f>H811+H814</f>
        <v>3286</v>
      </c>
      <c r="I810" s="2">
        <f>I811+I814</f>
        <v>3286</v>
      </c>
    </row>
    <row r="811" spans="1:9" s="3" customFormat="1" ht="18.75">
      <c r="A811" s="23" t="s">
        <v>531</v>
      </c>
      <c r="B811" s="24">
        <v>211</v>
      </c>
      <c r="C811" s="25" t="s">
        <v>548</v>
      </c>
      <c r="D811" s="25" t="s">
        <v>534</v>
      </c>
      <c r="E811" s="25" t="s">
        <v>231</v>
      </c>
      <c r="F811" s="25"/>
      <c r="G811" s="2">
        <f aca="true" t="shared" si="91" ref="G811:I812">G812</f>
        <v>557.2</v>
      </c>
      <c r="H811" s="2">
        <f t="shared" si="91"/>
        <v>557.2</v>
      </c>
      <c r="I811" s="2">
        <f t="shared" si="91"/>
        <v>557.2</v>
      </c>
    </row>
    <row r="812" spans="1:9" s="3" customFormat="1" ht="75">
      <c r="A812" s="88" t="s">
        <v>703</v>
      </c>
      <c r="B812" s="24">
        <v>211</v>
      </c>
      <c r="C812" s="25" t="s">
        <v>548</v>
      </c>
      <c r="D812" s="25" t="s">
        <v>534</v>
      </c>
      <c r="E812" s="25" t="s">
        <v>369</v>
      </c>
      <c r="F812" s="25"/>
      <c r="G812" s="2">
        <f t="shared" si="91"/>
        <v>557.2</v>
      </c>
      <c r="H812" s="2">
        <f t="shared" si="91"/>
        <v>557.2</v>
      </c>
      <c r="I812" s="2">
        <f t="shared" si="91"/>
        <v>557.2</v>
      </c>
    </row>
    <row r="813" spans="1:9" s="3" customFormat="1" ht="37.5">
      <c r="A813" s="23" t="s">
        <v>544</v>
      </c>
      <c r="B813" s="24">
        <v>211</v>
      </c>
      <c r="C813" s="25" t="s">
        <v>548</v>
      </c>
      <c r="D813" s="25" t="s">
        <v>534</v>
      </c>
      <c r="E813" s="25" t="s">
        <v>369</v>
      </c>
      <c r="F813" s="25" t="s">
        <v>538</v>
      </c>
      <c r="G813" s="2">
        <v>557.2</v>
      </c>
      <c r="H813" s="2">
        <v>557.2</v>
      </c>
      <c r="I813" s="2">
        <v>557.2</v>
      </c>
    </row>
    <row r="814" spans="1:9" s="3" customFormat="1" ht="56.25">
      <c r="A814" s="23" t="s">
        <v>461</v>
      </c>
      <c r="B814" s="24">
        <v>211</v>
      </c>
      <c r="C814" s="25" t="s">
        <v>548</v>
      </c>
      <c r="D814" s="25" t="s">
        <v>534</v>
      </c>
      <c r="E814" s="25" t="s">
        <v>250</v>
      </c>
      <c r="F814" s="25"/>
      <c r="G814" s="2">
        <f aca="true" t="shared" si="92" ref="G814:I815">G815</f>
        <v>2728.8</v>
      </c>
      <c r="H814" s="2">
        <f t="shared" si="92"/>
        <v>2728.8</v>
      </c>
      <c r="I814" s="2">
        <f t="shared" si="92"/>
        <v>2728.8</v>
      </c>
    </row>
    <row r="815" spans="1:9" s="3" customFormat="1" ht="112.5">
      <c r="A815" s="23" t="s">
        <v>581</v>
      </c>
      <c r="B815" s="24">
        <v>211</v>
      </c>
      <c r="C815" s="25" t="s">
        <v>548</v>
      </c>
      <c r="D815" s="25" t="s">
        <v>534</v>
      </c>
      <c r="E815" s="25" t="s">
        <v>370</v>
      </c>
      <c r="F815" s="25"/>
      <c r="G815" s="2">
        <f t="shared" si="92"/>
        <v>2728.8</v>
      </c>
      <c r="H815" s="2">
        <f t="shared" si="92"/>
        <v>2728.8</v>
      </c>
      <c r="I815" s="2">
        <f t="shared" si="92"/>
        <v>2728.8</v>
      </c>
    </row>
    <row r="816" spans="1:9" s="3" customFormat="1" ht="18.75">
      <c r="A816" s="23" t="s">
        <v>537</v>
      </c>
      <c r="B816" s="24">
        <v>211</v>
      </c>
      <c r="C816" s="25" t="s">
        <v>548</v>
      </c>
      <c r="D816" s="25" t="s">
        <v>534</v>
      </c>
      <c r="E816" s="25" t="s">
        <v>370</v>
      </c>
      <c r="F816" s="25" t="s">
        <v>539</v>
      </c>
      <c r="G816" s="26">
        <v>2728.8</v>
      </c>
      <c r="H816" s="26">
        <v>2728.8</v>
      </c>
      <c r="I816" s="26">
        <v>2728.8</v>
      </c>
    </row>
    <row r="817" spans="1:9" s="3" customFormat="1" ht="37.5">
      <c r="A817" s="23" t="s">
        <v>593</v>
      </c>
      <c r="B817" s="24">
        <v>211</v>
      </c>
      <c r="C817" s="25" t="s">
        <v>548</v>
      </c>
      <c r="D817" s="25" t="s">
        <v>548</v>
      </c>
      <c r="E817" s="25"/>
      <c r="F817" s="25"/>
      <c r="G817" s="2">
        <f>G818+G840+G829+G824+G835</f>
        <v>55281.9</v>
      </c>
      <c r="H817" s="2">
        <f>H818+H840+H829+H824+H835</f>
        <v>76840.4</v>
      </c>
      <c r="I817" s="2">
        <f>I818+I840+I829+I824+I835</f>
        <v>76902.6</v>
      </c>
    </row>
    <row r="818" spans="1:9" s="3" customFormat="1" ht="56.25">
      <c r="A818" s="23" t="s">
        <v>666</v>
      </c>
      <c r="B818" s="24">
        <v>211</v>
      </c>
      <c r="C818" s="25" t="s">
        <v>548</v>
      </c>
      <c r="D818" s="25" t="s">
        <v>548</v>
      </c>
      <c r="E818" s="25" t="s">
        <v>371</v>
      </c>
      <c r="F818" s="25"/>
      <c r="G818" s="2">
        <f>G819</f>
        <v>12842.1</v>
      </c>
      <c r="H818" s="2">
        <f>H819</f>
        <v>13961.400000000001</v>
      </c>
      <c r="I818" s="2">
        <f>I819</f>
        <v>14002.900000000001</v>
      </c>
    </row>
    <row r="819" spans="1:9" s="3" customFormat="1" ht="37.5">
      <c r="A819" s="23" t="s">
        <v>602</v>
      </c>
      <c r="B819" s="24">
        <v>211</v>
      </c>
      <c r="C819" s="25" t="s">
        <v>548</v>
      </c>
      <c r="D819" s="25" t="s">
        <v>548</v>
      </c>
      <c r="E819" s="25" t="s">
        <v>372</v>
      </c>
      <c r="F819" s="25"/>
      <c r="G819" s="2">
        <f>G821+G822+G823</f>
        <v>12842.1</v>
      </c>
      <c r="H819" s="2">
        <f>H821+H822+H823</f>
        <v>13961.400000000001</v>
      </c>
      <c r="I819" s="2">
        <f>I821+I822+I823</f>
        <v>14002.900000000001</v>
      </c>
    </row>
    <row r="820" spans="1:9" s="3" customFormat="1" ht="18.75">
      <c r="A820" s="23" t="s">
        <v>479</v>
      </c>
      <c r="B820" s="24">
        <v>211</v>
      </c>
      <c r="C820" s="25" t="s">
        <v>548</v>
      </c>
      <c r="D820" s="25" t="s">
        <v>548</v>
      </c>
      <c r="E820" s="25" t="s">
        <v>373</v>
      </c>
      <c r="F820" s="25"/>
      <c r="G820" s="2">
        <f>G821+G822+G823</f>
        <v>12842.1</v>
      </c>
      <c r="H820" s="2">
        <f>H821+H822+H823</f>
        <v>13961.400000000001</v>
      </c>
      <c r="I820" s="2">
        <f>I821+I822+I823</f>
        <v>14002.900000000001</v>
      </c>
    </row>
    <row r="821" spans="1:9" s="3" customFormat="1" ht="93.75">
      <c r="A821" s="23" t="s">
        <v>532</v>
      </c>
      <c r="B821" s="24">
        <v>211</v>
      </c>
      <c r="C821" s="25" t="s">
        <v>548</v>
      </c>
      <c r="D821" s="25" t="s">
        <v>548</v>
      </c>
      <c r="E821" s="25" t="s">
        <v>373</v>
      </c>
      <c r="F821" s="25" t="s">
        <v>535</v>
      </c>
      <c r="G821" s="115">
        <v>9254.1</v>
      </c>
      <c r="H821" s="115">
        <f>9254.1+1028.2</f>
        <v>10282.300000000001</v>
      </c>
      <c r="I821" s="115">
        <f>9254.1+1028.2</f>
        <v>10282.300000000001</v>
      </c>
    </row>
    <row r="822" spans="1:9" s="3" customFormat="1" ht="37.5">
      <c r="A822" s="23" t="s">
        <v>544</v>
      </c>
      <c r="B822" s="24">
        <v>211</v>
      </c>
      <c r="C822" s="25" t="s">
        <v>548</v>
      </c>
      <c r="D822" s="25" t="s">
        <v>548</v>
      </c>
      <c r="E822" s="25" t="s">
        <v>373</v>
      </c>
      <c r="F822" s="25" t="s">
        <v>538</v>
      </c>
      <c r="G822" s="115">
        <f>368.4+820</f>
        <v>1188.4</v>
      </c>
      <c r="H822" s="129">
        <f>382.2+897.3</f>
        <v>1279.5</v>
      </c>
      <c r="I822" s="129">
        <f>396.6+924.4</f>
        <v>1321</v>
      </c>
    </row>
    <row r="823" spans="1:9" s="3" customFormat="1" ht="18.75">
      <c r="A823" s="23" t="s">
        <v>537</v>
      </c>
      <c r="B823" s="24">
        <v>211</v>
      </c>
      <c r="C823" s="25" t="s">
        <v>548</v>
      </c>
      <c r="D823" s="25" t="s">
        <v>548</v>
      </c>
      <c r="E823" s="25" t="s">
        <v>373</v>
      </c>
      <c r="F823" s="25" t="s">
        <v>539</v>
      </c>
      <c r="G823" s="115">
        <v>2399.6</v>
      </c>
      <c r="H823" s="115">
        <v>2399.6</v>
      </c>
      <c r="I823" s="115">
        <v>2399.6</v>
      </c>
    </row>
    <row r="824" spans="1:9" s="3" customFormat="1" ht="168.75">
      <c r="A824" s="23" t="s">
        <v>440</v>
      </c>
      <c r="B824" s="24">
        <v>211</v>
      </c>
      <c r="C824" s="25" t="s">
        <v>548</v>
      </c>
      <c r="D824" s="25" t="s">
        <v>548</v>
      </c>
      <c r="E824" s="25" t="s">
        <v>374</v>
      </c>
      <c r="F824" s="25"/>
      <c r="G824" s="26">
        <f>G825</f>
        <v>11515.2</v>
      </c>
      <c r="H824" s="26">
        <f>H825</f>
        <v>12729.400000000001</v>
      </c>
      <c r="I824" s="26">
        <f>I825</f>
        <v>12750.100000000002</v>
      </c>
    </row>
    <row r="825" spans="1:9" s="3" customFormat="1" ht="37.5">
      <c r="A825" s="116" t="s">
        <v>602</v>
      </c>
      <c r="B825" s="24">
        <v>211</v>
      </c>
      <c r="C825" s="25" t="s">
        <v>548</v>
      </c>
      <c r="D825" s="25" t="s">
        <v>548</v>
      </c>
      <c r="E825" s="52" t="s">
        <v>375</v>
      </c>
      <c r="F825" s="25"/>
      <c r="G825" s="26">
        <f>G826+G827+G828</f>
        <v>11515.2</v>
      </c>
      <c r="H825" s="26">
        <f>H826+H827+H828</f>
        <v>12729.400000000001</v>
      </c>
      <c r="I825" s="26">
        <f>I826+I827+I828</f>
        <v>12750.100000000002</v>
      </c>
    </row>
    <row r="826" spans="1:9" s="3" customFormat="1" ht="93.75">
      <c r="A826" s="110" t="s">
        <v>532</v>
      </c>
      <c r="B826" s="24">
        <v>211</v>
      </c>
      <c r="C826" s="25" t="s">
        <v>548</v>
      </c>
      <c r="D826" s="25" t="s">
        <v>548</v>
      </c>
      <c r="E826" s="52" t="s">
        <v>375</v>
      </c>
      <c r="F826" s="17" t="s">
        <v>535</v>
      </c>
      <c r="G826" s="26">
        <v>10747.5</v>
      </c>
      <c r="H826" s="26">
        <f>10747.5+1194.2</f>
        <v>11941.7</v>
      </c>
      <c r="I826" s="26">
        <f>10747.5+1194.2</f>
        <v>11941.7</v>
      </c>
    </row>
    <row r="827" spans="1:9" s="3" customFormat="1" ht="36.75" customHeight="1">
      <c r="A827" s="110" t="s">
        <v>536</v>
      </c>
      <c r="B827" s="24">
        <v>211</v>
      </c>
      <c r="C827" s="25" t="s">
        <v>548</v>
      </c>
      <c r="D827" s="25" t="s">
        <v>548</v>
      </c>
      <c r="E827" s="52" t="s">
        <v>375</v>
      </c>
      <c r="F827" s="17" t="s">
        <v>538</v>
      </c>
      <c r="G827" s="26">
        <f>262.7+503.8</f>
        <v>766.5</v>
      </c>
      <c r="H827" s="26">
        <f>272.8+513.7</f>
        <v>786.5</v>
      </c>
      <c r="I827" s="26">
        <f>283.3+523.9</f>
        <v>807.2</v>
      </c>
    </row>
    <row r="828" spans="1:9" s="3" customFormat="1" ht="18.75">
      <c r="A828" s="110" t="s">
        <v>537</v>
      </c>
      <c r="B828" s="24">
        <v>211</v>
      </c>
      <c r="C828" s="25" t="s">
        <v>548</v>
      </c>
      <c r="D828" s="25" t="s">
        <v>548</v>
      </c>
      <c r="E828" s="52" t="s">
        <v>375</v>
      </c>
      <c r="F828" s="17" t="s">
        <v>539</v>
      </c>
      <c r="G828" s="26">
        <v>1.2</v>
      </c>
      <c r="H828" s="26">
        <v>1.2</v>
      </c>
      <c r="I828" s="26">
        <v>1.2</v>
      </c>
    </row>
    <row r="829" spans="1:9" s="3" customFormat="1" ht="37.5">
      <c r="A829" s="128" t="s">
        <v>714</v>
      </c>
      <c r="B829" s="117">
        <v>211</v>
      </c>
      <c r="C829" s="113" t="s">
        <v>548</v>
      </c>
      <c r="D829" s="113" t="s">
        <v>548</v>
      </c>
      <c r="E829" s="113" t="s">
        <v>376</v>
      </c>
      <c r="F829" s="25"/>
      <c r="G829" s="2">
        <f>G830+G832</f>
        <v>775</v>
      </c>
      <c r="H829" s="2">
        <f>H830+H832</f>
        <v>20000</v>
      </c>
      <c r="I829" s="2">
        <f>I830+I832</f>
        <v>20000</v>
      </c>
    </row>
    <row r="830" spans="1:9" s="3" customFormat="1" ht="37.5">
      <c r="A830" s="110" t="s">
        <v>610</v>
      </c>
      <c r="B830" s="117">
        <v>211</v>
      </c>
      <c r="C830" s="113" t="s">
        <v>548</v>
      </c>
      <c r="D830" s="113" t="s">
        <v>548</v>
      </c>
      <c r="E830" s="113" t="s">
        <v>377</v>
      </c>
      <c r="F830" s="25"/>
      <c r="G830" s="2">
        <f>G831</f>
        <v>775</v>
      </c>
      <c r="H830" s="2">
        <f>H831</f>
        <v>0</v>
      </c>
      <c r="I830" s="2">
        <f>I831</f>
        <v>0</v>
      </c>
    </row>
    <row r="831" spans="1:9" s="3" customFormat="1" ht="37.5">
      <c r="A831" s="23" t="s">
        <v>544</v>
      </c>
      <c r="B831" s="117">
        <v>211</v>
      </c>
      <c r="C831" s="113" t="s">
        <v>548</v>
      </c>
      <c r="D831" s="113" t="s">
        <v>548</v>
      </c>
      <c r="E831" s="113" t="s">
        <v>377</v>
      </c>
      <c r="F831" s="25" t="s">
        <v>538</v>
      </c>
      <c r="G831" s="53">
        <v>775</v>
      </c>
      <c r="H831" s="2">
        <v>0</v>
      </c>
      <c r="I831" s="2">
        <v>0</v>
      </c>
    </row>
    <row r="832" spans="1:9" s="3" customFormat="1" ht="37.5">
      <c r="A832" s="110" t="s">
        <v>472</v>
      </c>
      <c r="B832" s="117">
        <v>211</v>
      </c>
      <c r="C832" s="113" t="s">
        <v>548</v>
      </c>
      <c r="D832" s="113" t="s">
        <v>548</v>
      </c>
      <c r="E832" s="113" t="s">
        <v>359</v>
      </c>
      <c r="F832" s="25"/>
      <c r="G832" s="118">
        <f aca="true" t="shared" si="93" ref="G832:I833">G833</f>
        <v>0</v>
      </c>
      <c r="H832" s="118">
        <f t="shared" si="93"/>
        <v>20000</v>
      </c>
      <c r="I832" s="118">
        <f t="shared" si="93"/>
        <v>20000</v>
      </c>
    </row>
    <row r="833" spans="1:9" s="3" customFormat="1" ht="18.75">
      <c r="A833" s="110" t="s">
        <v>649</v>
      </c>
      <c r="B833" s="117">
        <v>211</v>
      </c>
      <c r="C833" s="113" t="s">
        <v>548</v>
      </c>
      <c r="D833" s="113" t="s">
        <v>548</v>
      </c>
      <c r="E833" s="113" t="s">
        <v>378</v>
      </c>
      <c r="F833" s="25"/>
      <c r="G833" s="118">
        <f t="shared" si="93"/>
        <v>0</v>
      </c>
      <c r="H833" s="118">
        <f t="shared" si="93"/>
        <v>20000</v>
      </c>
      <c r="I833" s="118">
        <f t="shared" si="93"/>
        <v>20000</v>
      </c>
    </row>
    <row r="834" spans="1:9" s="3" customFormat="1" ht="37.5">
      <c r="A834" s="110" t="s">
        <v>472</v>
      </c>
      <c r="B834" s="117">
        <v>211</v>
      </c>
      <c r="C834" s="113" t="s">
        <v>548</v>
      </c>
      <c r="D834" s="113" t="s">
        <v>548</v>
      </c>
      <c r="E834" s="113" t="s">
        <v>378</v>
      </c>
      <c r="F834" s="25" t="s">
        <v>568</v>
      </c>
      <c r="G834" s="118">
        <v>0</v>
      </c>
      <c r="H834" s="118">
        <v>20000</v>
      </c>
      <c r="I834" s="118">
        <v>20000</v>
      </c>
    </row>
    <row r="835" spans="1:9" s="3" customFormat="1" ht="75">
      <c r="A835" s="110" t="s">
        <v>13</v>
      </c>
      <c r="B835" s="24">
        <v>211</v>
      </c>
      <c r="C835" s="25" t="s">
        <v>548</v>
      </c>
      <c r="D835" s="25" t="s">
        <v>548</v>
      </c>
      <c r="E835" s="113" t="s">
        <v>379</v>
      </c>
      <c r="F835" s="25"/>
      <c r="G835" s="26">
        <f>G836</f>
        <v>30000</v>
      </c>
      <c r="H835" s="26">
        <f>H836</f>
        <v>30000</v>
      </c>
      <c r="I835" s="26">
        <f>I836</f>
        <v>30000</v>
      </c>
    </row>
    <row r="836" spans="1:9" s="3" customFormat="1" ht="37.5">
      <c r="A836" s="116" t="s">
        <v>602</v>
      </c>
      <c r="B836" s="24">
        <v>211</v>
      </c>
      <c r="C836" s="25" t="s">
        <v>548</v>
      </c>
      <c r="D836" s="25" t="s">
        <v>548</v>
      </c>
      <c r="E836" s="113" t="s">
        <v>380</v>
      </c>
      <c r="F836" s="127"/>
      <c r="G836" s="26">
        <f>G837+G838+G839</f>
        <v>30000</v>
      </c>
      <c r="H836" s="26">
        <f>H837+H838+H839</f>
        <v>30000</v>
      </c>
      <c r="I836" s="26">
        <f>I837+I838+I839</f>
        <v>30000</v>
      </c>
    </row>
    <row r="837" spans="1:9" s="3" customFormat="1" ht="93.75">
      <c r="A837" s="110" t="s">
        <v>532</v>
      </c>
      <c r="B837" s="24">
        <v>211</v>
      </c>
      <c r="C837" s="25" t="s">
        <v>548</v>
      </c>
      <c r="D837" s="25" t="s">
        <v>548</v>
      </c>
      <c r="E837" s="113" t="s">
        <v>380</v>
      </c>
      <c r="F837" s="127" t="s">
        <v>535</v>
      </c>
      <c r="G837" s="26">
        <v>24800</v>
      </c>
      <c r="H837" s="26">
        <v>24800</v>
      </c>
      <c r="I837" s="26">
        <v>24800</v>
      </c>
    </row>
    <row r="838" spans="1:9" s="3" customFormat="1" ht="37.5">
      <c r="A838" s="110" t="s">
        <v>536</v>
      </c>
      <c r="B838" s="24">
        <v>211</v>
      </c>
      <c r="C838" s="25" t="s">
        <v>548</v>
      </c>
      <c r="D838" s="25" t="s">
        <v>548</v>
      </c>
      <c r="E838" s="113" t="s">
        <v>380</v>
      </c>
      <c r="F838" s="127" t="s">
        <v>538</v>
      </c>
      <c r="G838" s="26">
        <v>4842.9</v>
      </c>
      <c r="H838" s="26">
        <v>4842.9</v>
      </c>
      <c r="I838" s="26">
        <v>4842.9</v>
      </c>
    </row>
    <row r="839" spans="1:9" s="3" customFormat="1" ht="18.75">
      <c r="A839" s="110" t="s">
        <v>537</v>
      </c>
      <c r="B839" s="24">
        <v>211</v>
      </c>
      <c r="C839" s="25" t="s">
        <v>548</v>
      </c>
      <c r="D839" s="25" t="s">
        <v>548</v>
      </c>
      <c r="E839" s="113" t="s">
        <v>380</v>
      </c>
      <c r="F839" s="127" t="s">
        <v>539</v>
      </c>
      <c r="G839" s="26">
        <v>357.1</v>
      </c>
      <c r="H839" s="26">
        <v>357.1</v>
      </c>
      <c r="I839" s="26">
        <v>357.1</v>
      </c>
    </row>
    <row r="840" spans="1:9" s="3" customFormat="1" ht="18.75">
      <c r="A840" s="23" t="s">
        <v>530</v>
      </c>
      <c r="B840" s="24">
        <v>211</v>
      </c>
      <c r="C840" s="25" t="s">
        <v>548</v>
      </c>
      <c r="D840" s="25" t="s">
        <v>548</v>
      </c>
      <c r="E840" s="25" t="s">
        <v>381</v>
      </c>
      <c r="F840" s="25"/>
      <c r="G840" s="2">
        <f>G841</f>
        <v>149.6</v>
      </c>
      <c r="H840" s="2">
        <f>H841</f>
        <v>149.6</v>
      </c>
      <c r="I840" s="2">
        <f>I841</f>
        <v>149.6</v>
      </c>
    </row>
    <row r="841" spans="1:9" s="3" customFormat="1" ht="18.75">
      <c r="A841" s="23" t="s">
        <v>531</v>
      </c>
      <c r="B841" s="24">
        <v>211</v>
      </c>
      <c r="C841" s="25" t="s">
        <v>548</v>
      </c>
      <c r="D841" s="25" t="s">
        <v>548</v>
      </c>
      <c r="E841" s="25" t="s">
        <v>231</v>
      </c>
      <c r="F841" s="25"/>
      <c r="G841" s="2">
        <f aca="true" t="shared" si="94" ref="G841:I842">G842</f>
        <v>149.6</v>
      </c>
      <c r="H841" s="2">
        <f t="shared" si="94"/>
        <v>149.6</v>
      </c>
      <c r="I841" s="2">
        <f t="shared" si="94"/>
        <v>149.6</v>
      </c>
    </row>
    <row r="842" spans="1:9" s="3" customFormat="1" ht="56.25">
      <c r="A842" s="23" t="s">
        <v>514</v>
      </c>
      <c r="B842" s="24">
        <v>211</v>
      </c>
      <c r="C842" s="25" t="s">
        <v>548</v>
      </c>
      <c r="D842" s="25" t="s">
        <v>548</v>
      </c>
      <c r="E842" s="25" t="s">
        <v>382</v>
      </c>
      <c r="F842" s="25"/>
      <c r="G842" s="2">
        <f t="shared" si="94"/>
        <v>149.6</v>
      </c>
      <c r="H842" s="2">
        <f t="shared" si="94"/>
        <v>149.6</v>
      </c>
      <c r="I842" s="2">
        <f t="shared" si="94"/>
        <v>149.6</v>
      </c>
    </row>
    <row r="843" spans="1:9" s="3" customFormat="1" ht="93.75">
      <c r="A843" s="23" t="s">
        <v>532</v>
      </c>
      <c r="B843" s="24">
        <v>211</v>
      </c>
      <c r="C843" s="25" t="s">
        <v>548</v>
      </c>
      <c r="D843" s="25" t="s">
        <v>548</v>
      </c>
      <c r="E843" s="25" t="s">
        <v>382</v>
      </c>
      <c r="F843" s="25" t="s">
        <v>535</v>
      </c>
      <c r="G843" s="2">
        <v>149.6</v>
      </c>
      <c r="H843" s="2">
        <v>149.6</v>
      </c>
      <c r="I843" s="2">
        <v>149.6</v>
      </c>
    </row>
    <row r="844" spans="1:10" s="3" customFormat="1" ht="18.75">
      <c r="A844" s="23" t="s">
        <v>549</v>
      </c>
      <c r="B844" s="24" t="s">
        <v>569</v>
      </c>
      <c r="C844" s="25" t="s">
        <v>547</v>
      </c>
      <c r="D844" s="25" t="s">
        <v>523</v>
      </c>
      <c r="E844" s="25"/>
      <c r="F844" s="25"/>
      <c r="G844" s="53">
        <f>G853+G857+G845</f>
        <v>381284.8</v>
      </c>
      <c r="H844" s="53">
        <f>H853+H857+H845</f>
        <v>205937.40000000002</v>
      </c>
      <c r="I844" s="53">
        <f>I853+I857+I845</f>
        <v>202169.2</v>
      </c>
      <c r="J844" s="91">
        <f>98940.2-G844</f>
        <v>-282344.6</v>
      </c>
    </row>
    <row r="845" spans="1:9" s="3" customFormat="1" ht="18.75">
      <c r="A845" s="23" t="s">
        <v>638</v>
      </c>
      <c r="B845" s="24">
        <v>211</v>
      </c>
      <c r="C845" s="25" t="s">
        <v>547</v>
      </c>
      <c r="D845" s="25" t="s">
        <v>533</v>
      </c>
      <c r="E845" s="25"/>
      <c r="F845" s="25"/>
      <c r="G845" s="2">
        <f aca="true" t="shared" si="95" ref="G845:I847">G846</f>
        <v>379776.8</v>
      </c>
      <c r="H845" s="2">
        <f t="shared" si="95"/>
        <v>204417.2</v>
      </c>
      <c r="I845" s="2">
        <f t="shared" si="95"/>
        <v>200625.6</v>
      </c>
    </row>
    <row r="846" spans="1:9" s="3" customFormat="1" ht="37.5">
      <c r="A846" s="16" t="s">
        <v>639</v>
      </c>
      <c r="B846" s="24">
        <v>211</v>
      </c>
      <c r="C846" s="25" t="s">
        <v>547</v>
      </c>
      <c r="D846" s="25" t="s">
        <v>533</v>
      </c>
      <c r="E846" s="25" t="s">
        <v>75</v>
      </c>
      <c r="F846" s="25"/>
      <c r="G846" s="2">
        <f t="shared" si="95"/>
        <v>379776.8</v>
      </c>
      <c r="H846" s="2">
        <f t="shared" si="95"/>
        <v>204417.2</v>
      </c>
      <c r="I846" s="2">
        <f t="shared" si="95"/>
        <v>200625.6</v>
      </c>
    </row>
    <row r="847" spans="1:9" s="3" customFormat="1" ht="37.5">
      <c r="A847" s="16" t="s">
        <v>662</v>
      </c>
      <c r="B847" s="24">
        <v>211</v>
      </c>
      <c r="C847" s="25" t="s">
        <v>547</v>
      </c>
      <c r="D847" s="25" t="s">
        <v>533</v>
      </c>
      <c r="E847" s="25" t="s">
        <v>76</v>
      </c>
      <c r="F847" s="25"/>
      <c r="G847" s="2">
        <f>G848</f>
        <v>379776.8</v>
      </c>
      <c r="H847" s="2">
        <f t="shared" si="95"/>
        <v>204417.2</v>
      </c>
      <c r="I847" s="2">
        <f t="shared" si="95"/>
        <v>200625.6</v>
      </c>
    </row>
    <row r="848" spans="1:9" s="3" customFormat="1" ht="56.25">
      <c r="A848" s="23" t="s">
        <v>498</v>
      </c>
      <c r="B848" s="24">
        <v>211</v>
      </c>
      <c r="C848" s="25" t="s">
        <v>547</v>
      </c>
      <c r="D848" s="25" t="s">
        <v>533</v>
      </c>
      <c r="E848" s="25" t="s">
        <v>383</v>
      </c>
      <c r="F848" s="25"/>
      <c r="G848" s="2">
        <f>G849+G851</f>
        <v>379776.8</v>
      </c>
      <c r="H848" s="2">
        <f>H849+H851</f>
        <v>204417.2</v>
      </c>
      <c r="I848" s="2">
        <f>I849+I851</f>
        <v>200625.6</v>
      </c>
    </row>
    <row r="849" spans="1:9" s="3" customFormat="1" ht="75">
      <c r="A849" s="23" t="s">
        <v>441</v>
      </c>
      <c r="B849" s="24">
        <v>211</v>
      </c>
      <c r="C849" s="25" t="s">
        <v>547</v>
      </c>
      <c r="D849" s="25" t="s">
        <v>533</v>
      </c>
      <c r="E849" s="25" t="s">
        <v>384</v>
      </c>
      <c r="F849" s="25"/>
      <c r="G849" s="2">
        <f>G850</f>
        <v>379396.8</v>
      </c>
      <c r="H849" s="2">
        <f>H850</f>
        <v>204212.2</v>
      </c>
      <c r="I849" s="2">
        <f>I850</f>
        <v>200424.6</v>
      </c>
    </row>
    <row r="850" spans="1:9" s="3" customFormat="1" ht="37.5">
      <c r="A850" s="23" t="s">
        <v>472</v>
      </c>
      <c r="B850" s="24">
        <v>211</v>
      </c>
      <c r="C850" s="25" t="s">
        <v>547</v>
      </c>
      <c r="D850" s="25" t="s">
        <v>533</v>
      </c>
      <c r="E850" s="25" t="s">
        <v>384</v>
      </c>
      <c r="F850" s="25" t="s">
        <v>568</v>
      </c>
      <c r="G850" s="2">
        <v>379396.8</v>
      </c>
      <c r="H850" s="2">
        <v>204212.2</v>
      </c>
      <c r="I850" s="2">
        <v>200424.6</v>
      </c>
    </row>
    <row r="851" spans="1:9" s="3" customFormat="1" ht="75">
      <c r="A851" s="23" t="s">
        <v>441</v>
      </c>
      <c r="B851" s="24">
        <v>211</v>
      </c>
      <c r="C851" s="25" t="s">
        <v>547</v>
      </c>
      <c r="D851" s="25" t="s">
        <v>533</v>
      </c>
      <c r="E851" s="25" t="s">
        <v>385</v>
      </c>
      <c r="F851" s="25"/>
      <c r="G851" s="2">
        <f>G852</f>
        <v>380</v>
      </c>
      <c r="H851" s="2">
        <f>H852</f>
        <v>205</v>
      </c>
      <c r="I851" s="2">
        <f>I852</f>
        <v>201</v>
      </c>
    </row>
    <row r="852" spans="1:9" s="3" customFormat="1" ht="37.5">
      <c r="A852" s="23" t="s">
        <v>472</v>
      </c>
      <c r="B852" s="24">
        <v>211</v>
      </c>
      <c r="C852" s="25" t="s">
        <v>547</v>
      </c>
      <c r="D852" s="25" t="s">
        <v>533</v>
      </c>
      <c r="E852" s="25" t="s">
        <v>385</v>
      </c>
      <c r="F852" s="25" t="s">
        <v>568</v>
      </c>
      <c r="G852" s="2">
        <v>380</v>
      </c>
      <c r="H852" s="2">
        <v>205</v>
      </c>
      <c r="I852" s="2">
        <v>201</v>
      </c>
    </row>
    <row r="853" spans="1:9" s="3" customFormat="1" ht="37.5">
      <c r="A853" s="23" t="s">
        <v>550</v>
      </c>
      <c r="B853" s="24">
        <v>211</v>
      </c>
      <c r="C853" s="25" t="s">
        <v>547</v>
      </c>
      <c r="D853" s="25" t="s">
        <v>548</v>
      </c>
      <c r="E853" s="25"/>
      <c r="F853" s="25"/>
      <c r="G853" s="2">
        <f>G854</f>
        <v>445</v>
      </c>
      <c r="H853" s="2">
        <f>H854</f>
        <v>467.2</v>
      </c>
      <c r="I853" s="2">
        <f>I854</f>
        <v>490.6</v>
      </c>
    </row>
    <row r="854" spans="1:9" s="3" customFormat="1" ht="37.5">
      <c r="A854" s="23" t="s">
        <v>410</v>
      </c>
      <c r="B854" s="24">
        <v>211</v>
      </c>
      <c r="C854" s="25" t="s">
        <v>547</v>
      </c>
      <c r="D854" s="25" t="s">
        <v>548</v>
      </c>
      <c r="E854" s="25" t="s">
        <v>42</v>
      </c>
      <c r="F854" s="25"/>
      <c r="G854" s="2">
        <f>G856</f>
        <v>445</v>
      </c>
      <c r="H854" s="2">
        <f>H856</f>
        <v>467.2</v>
      </c>
      <c r="I854" s="2">
        <f>I856</f>
        <v>490.6</v>
      </c>
    </row>
    <row r="855" spans="1:9" s="3" customFormat="1" ht="18.75">
      <c r="A855" s="23" t="s">
        <v>531</v>
      </c>
      <c r="B855" s="24">
        <v>211</v>
      </c>
      <c r="C855" s="25" t="s">
        <v>547</v>
      </c>
      <c r="D855" s="25" t="s">
        <v>548</v>
      </c>
      <c r="E855" s="25" t="s">
        <v>43</v>
      </c>
      <c r="F855" s="25"/>
      <c r="G855" s="2">
        <f>G856</f>
        <v>445</v>
      </c>
      <c r="H855" s="2">
        <f>H856</f>
        <v>467.2</v>
      </c>
      <c r="I855" s="2">
        <f>I856</f>
        <v>490.6</v>
      </c>
    </row>
    <row r="856" spans="1:9" s="3" customFormat="1" ht="37.5">
      <c r="A856" s="23" t="s">
        <v>544</v>
      </c>
      <c r="B856" s="24">
        <v>211</v>
      </c>
      <c r="C856" s="25" t="s">
        <v>547</v>
      </c>
      <c r="D856" s="25" t="s">
        <v>548</v>
      </c>
      <c r="E856" s="25" t="s">
        <v>43</v>
      </c>
      <c r="F856" s="25" t="s">
        <v>538</v>
      </c>
      <c r="G856" s="26">
        <v>445</v>
      </c>
      <c r="H856" s="26">
        <v>467.2</v>
      </c>
      <c r="I856" s="2">
        <v>490.6</v>
      </c>
    </row>
    <row r="857" spans="1:9" s="3" customFormat="1" ht="18.75">
      <c r="A857" s="23" t="s">
        <v>582</v>
      </c>
      <c r="B857" s="24" t="s">
        <v>569</v>
      </c>
      <c r="C857" s="25" t="s">
        <v>547</v>
      </c>
      <c r="D857" s="25" t="s">
        <v>583</v>
      </c>
      <c r="E857" s="25"/>
      <c r="F857" s="25"/>
      <c r="G857" s="2">
        <f>G861+G858+G868</f>
        <v>1063</v>
      </c>
      <c r="H857" s="2">
        <f>H861+H858+H868</f>
        <v>1053</v>
      </c>
      <c r="I857" s="2">
        <f>I861+I858+I868</f>
        <v>1053</v>
      </c>
    </row>
    <row r="858" spans="1:9" s="3" customFormat="1" ht="56.25">
      <c r="A858" s="23" t="s">
        <v>475</v>
      </c>
      <c r="B858" s="24">
        <v>211</v>
      </c>
      <c r="C858" s="25" t="s">
        <v>547</v>
      </c>
      <c r="D858" s="25" t="s">
        <v>583</v>
      </c>
      <c r="E858" s="25" t="s">
        <v>109</v>
      </c>
      <c r="F858" s="25"/>
      <c r="G858" s="2">
        <f aca="true" t="shared" si="96" ref="G858:I859">G859</f>
        <v>279</v>
      </c>
      <c r="H858" s="2">
        <f t="shared" si="96"/>
        <v>279</v>
      </c>
      <c r="I858" s="2">
        <f t="shared" si="96"/>
        <v>279</v>
      </c>
    </row>
    <row r="859" spans="1:9" s="3" customFormat="1" ht="18.75">
      <c r="A859" s="23" t="s">
        <v>531</v>
      </c>
      <c r="B859" s="24">
        <v>211</v>
      </c>
      <c r="C859" s="25" t="s">
        <v>547</v>
      </c>
      <c r="D859" s="25" t="s">
        <v>583</v>
      </c>
      <c r="E859" s="25" t="s">
        <v>386</v>
      </c>
      <c r="F859" s="25"/>
      <c r="G859" s="2">
        <f>G860</f>
        <v>279</v>
      </c>
      <c r="H859" s="2">
        <f t="shared" si="96"/>
        <v>279</v>
      </c>
      <c r="I859" s="2">
        <f t="shared" si="96"/>
        <v>279</v>
      </c>
    </row>
    <row r="860" spans="1:9" s="3" customFormat="1" ht="18.75">
      <c r="A860" s="16" t="s">
        <v>585</v>
      </c>
      <c r="B860" s="24">
        <v>211</v>
      </c>
      <c r="C860" s="25" t="s">
        <v>547</v>
      </c>
      <c r="D860" s="25" t="s">
        <v>583</v>
      </c>
      <c r="E860" s="25" t="s">
        <v>386</v>
      </c>
      <c r="F860" s="25" t="s">
        <v>586</v>
      </c>
      <c r="G860" s="2">
        <v>279</v>
      </c>
      <c r="H860" s="2">
        <v>279</v>
      </c>
      <c r="I860" s="2">
        <v>279</v>
      </c>
    </row>
    <row r="861" spans="1:12" s="3" customFormat="1" ht="18.75">
      <c r="A861" s="23" t="s">
        <v>584</v>
      </c>
      <c r="B861" s="24">
        <v>211</v>
      </c>
      <c r="C861" s="25" t="s">
        <v>547</v>
      </c>
      <c r="D861" s="25" t="s">
        <v>583</v>
      </c>
      <c r="E861" s="25" t="s">
        <v>387</v>
      </c>
      <c r="F861" s="25"/>
      <c r="G861" s="2">
        <f>G862</f>
        <v>774</v>
      </c>
      <c r="H861" s="2">
        <f>H862</f>
        <v>774</v>
      </c>
      <c r="I861" s="2">
        <f>I862</f>
        <v>774</v>
      </c>
      <c r="J861" s="79"/>
      <c r="K861" s="79"/>
      <c r="L861" s="79"/>
    </row>
    <row r="862" spans="1:9" s="3" customFormat="1" ht="18.75">
      <c r="A862" s="23" t="s">
        <v>531</v>
      </c>
      <c r="B862" s="24">
        <v>211</v>
      </c>
      <c r="C862" s="25" t="s">
        <v>547</v>
      </c>
      <c r="D862" s="25" t="s">
        <v>583</v>
      </c>
      <c r="E862" s="25" t="s">
        <v>388</v>
      </c>
      <c r="F862" s="25"/>
      <c r="G862" s="2">
        <f>G863+G865</f>
        <v>774</v>
      </c>
      <c r="H862" s="2">
        <f>H863+H865</f>
        <v>774</v>
      </c>
      <c r="I862" s="2">
        <f>I863+I865</f>
        <v>774</v>
      </c>
    </row>
    <row r="863" spans="1:9" s="3" customFormat="1" ht="37.5">
      <c r="A863" s="23" t="s">
        <v>506</v>
      </c>
      <c r="B863" s="24">
        <v>211</v>
      </c>
      <c r="C863" s="25" t="s">
        <v>547</v>
      </c>
      <c r="D863" s="25" t="s">
        <v>583</v>
      </c>
      <c r="E863" s="25" t="s">
        <v>389</v>
      </c>
      <c r="F863" s="25"/>
      <c r="G863" s="2">
        <f>G864</f>
        <v>600</v>
      </c>
      <c r="H863" s="2">
        <f>H864</f>
        <v>600</v>
      </c>
      <c r="I863" s="2">
        <f>I864</f>
        <v>600</v>
      </c>
    </row>
    <row r="864" spans="1:9" s="3" customFormat="1" ht="37.5">
      <c r="A864" s="23" t="s">
        <v>536</v>
      </c>
      <c r="B864" s="24">
        <v>211</v>
      </c>
      <c r="C864" s="25" t="s">
        <v>547</v>
      </c>
      <c r="D864" s="25" t="s">
        <v>583</v>
      </c>
      <c r="E864" s="25" t="s">
        <v>389</v>
      </c>
      <c r="F864" s="25" t="s">
        <v>538</v>
      </c>
      <c r="G864" s="2">
        <v>600</v>
      </c>
      <c r="H864" s="2">
        <v>600</v>
      </c>
      <c r="I864" s="2">
        <v>600</v>
      </c>
    </row>
    <row r="865" spans="1:9" s="3" customFormat="1" ht="18.75">
      <c r="A865" s="23" t="s">
        <v>435</v>
      </c>
      <c r="B865" s="24">
        <v>211</v>
      </c>
      <c r="C865" s="25" t="s">
        <v>547</v>
      </c>
      <c r="D865" s="25" t="s">
        <v>583</v>
      </c>
      <c r="E865" s="25" t="s">
        <v>390</v>
      </c>
      <c r="F865" s="25"/>
      <c r="G865" s="2">
        <f aca="true" t="shared" si="97" ref="G865:I866">G866</f>
        <v>174</v>
      </c>
      <c r="H865" s="2">
        <f t="shared" si="97"/>
        <v>174</v>
      </c>
      <c r="I865" s="2">
        <f t="shared" si="97"/>
        <v>174</v>
      </c>
    </row>
    <row r="866" spans="1:9" s="3" customFormat="1" ht="37.5">
      <c r="A866" s="23" t="s">
        <v>506</v>
      </c>
      <c r="B866" s="24">
        <v>211</v>
      </c>
      <c r="C866" s="25" t="s">
        <v>547</v>
      </c>
      <c r="D866" s="25" t="s">
        <v>583</v>
      </c>
      <c r="E866" s="25" t="s">
        <v>391</v>
      </c>
      <c r="F866" s="25"/>
      <c r="G866" s="2">
        <f t="shared" si="97"/>
        <v>174</v>
      </c>
      <c r="H866" s="2">
        <f t="shared" si="97"/>
        <v>174</v>
      </c>
      <c r="I866" s="2">
        <f t="shared" si="97"/>
        <v>174</v>
      </c>
    </row>
    <row r="867" spans="1:9" s="3" customFormat="1" ht="37.5">
      <c r="A867" s="23" t="s">
        <v>544</v>
      </c>
      <c r="B867" s="24">
        <v>211</v>
      </c>
      <c r="C867" s="25" t="s">
        <v>547</v>
      </c>
      <c r="D867" s="25" t="s">
        <v>583</v>
      </c>
      <c r="E867" s="25" t="s">
        <v>391</v>
      </c>
      <c r="F867" s="25" t="s">
        <v>538</v>
      </c>
      <c r="G867" s="26">
        <v>174</v>
      </c>
      <c r="H867" s="26">
        <v>174</v>
      </c>
      <c r="I867" s="26">
        <v>174</v>
      </c>
    </row>
    <row r="868" spans="1:9" s="3" customFormat="1" ht="56.25">
      <c r="A868" s="64" t="s">
        <v>4</v>
      </c>
      <c r="B868" s="24">
        <v>211</v>
      </c>
      <c r="C868" s="25" t="s">
        <v>547</v>
      </c>
      <c r="D868" s="25" t="s">
        <v>583</v>
      </c>
      <c r="E868" s="25" t="s">
        <v>26</v>
      </c>
      <c r="F868" s="25"/>
      <c r="G868" s="26">
        <f aca="true" t="shared" si="98" ref="G868:I869">G869</f>
        <v>10</v>
      </c>
      <c r="H868" s="26">
        <f t="shared" si="98"/>
        <v>0</v>
      </c>
      <c r="I868" s="26">
        <f t="shared" si="98"/>
        <v>0</v>
      </c>
    </row>
    <row r="869" spans="1:9" s="3" customFormat="1" ht="18.75">
      <c r="A869" s="64" t="s">
        <v>613</v>
      </c>
      <c r="B869" s="24">
        <v>211</v>
      </c>
      <c r="C869" s="25" t="s">
        <v>547</v>
      </c>
      <c r="D869" s="25" t="s">
        <v>583</v>
      </c>
      <c r="E869" s="25" t="s">
        <v>27</v>
      </c>
      <c r="F869" s="25"/>
      <c r="G869" s="26">
        <f t="shared" si="98"/>
        <v>10</v>
      </c>
      <c r="H869" s="26">
        <f t="shared" si="98"/>
        <v>0</v>
      </c>
      <c r="I869" s="26">
        <f t="shared" si="98"/>
        <v>0</v>
      </c>
    </row>
    <row r="870" spans="1:9" s="3" customFormat="1" ht="37.5">
      <c r="A870" s="64" t="s">
        <v>544</v>
      </c>
      <c r="B870" s="24">
        <v>211</v>
      </c>
      <c r="C870" s="25" t="s">
        <v>547</v>
      </c>
      <c r="D870" s="25" t="s">
        <v>583</v>
      </c>
      <c r="E870" s="25" t="s">
        <v>27</v>
      </c>
      <c r="F870" s="25" t="s">
        <v>538</v>
      </c>
      <c r="G870" s="26">
        <v>10</v>
      </c>
      <c r="H870" s="26">
        <v>0</v>
      </c>
      <c r="I870" s="26">
        <v>0</v>
      </c>
    </row>
    <row r="871" spans="1:12" s="3" customFormat="1" ht="18.75">
      <c r="A871" s="106" t="s">
        <v>617</v>
      </c>
      <c r="B871" s="24">
        <v>211</v>
      </c>
      <c r="C871" s="25" t="s">
        <v>618</v>
      </c>
      <c r="D871" s="25" t="s">
        <v>523</v>
      </c>
      <c r="E871" s="25"/>
      <c r="F871" s="25"/>
      <c r="G871" s="2">
        <f>G872</f>
        <v>102559.4</v>
      </c>
      <c r="H871" s="2">
        <f>H872</f>
        <v>0</v>
      </c>
      <c r="I871" s="2">
        <f>I872</f>
        <v>177882.6</v>
      </c>
      <c r="L871" s="91"/>
    </row>
    <row r="872" spans="1:9" s="3" customFormat="1" ht="26.25" customHeight="1">
      <c r="A872" s="23" t="s">
        <v>621</v>
      </c>
      <c r="B872" s="24">
        <v>211</v>
      </c>
      <c r="C872" s="25" t="s">
        <v>618</v>
      </c>
      <c r="D872" s="25" t="s">
        <v>548</v>
      </c>
      <c r="E872" s="25"/>
      <c r="F872" s="25"/>
      <c r="G872" s="2">
        <f aca="true" t="shared" si="99" ref="G872:I874">G873</f>
        <v>102559.4</v>
      </c>
      <c r="H872" s="2">
        <f t="shared" si="99"/>
        <v>0</v>
      </c>
      <c r="I872" s="2">
        <f t="shared" si="99"/>
        <v>177882.6</v>
      </c>
    </row>
    <row r="873" spans="1:9" s="3" customFormat="1" ht="37.5">
      <c r="A873" s="106" t="s">
        <v>622</v>
      </c>
      <c r="B873" s="24">
        <v>211</v>
      </c>
      <c r="C873" s="25" t="s">
        <v>618</v>
      </c>
      <c r="D873" s="25" t="s">
        <v>548</v>
      </c>
      <c r="E873" s="25" t="s">
        <v>44</v>
      </c>
      <c r="F873" s="25"/>
      <c r="G873" s="2">
        <f t="shared" si="99"/>
        <v>102559.4</v>
      </c>
      <c r="H873" s="2">
        <f t="shared" si="99"/>
        <v>0</v>
      </c>
      <c r="I873" s="2">
        <f t="shared" si="99"/>
        <v>177882.6</v>
      </c>
    </row>
    <row r="874" spans="1:10" s="3" customFormat="1" ht="56.25">
      <c r="A874" s="106" t="s">
        <v>508</v>
      </c>
      <c r="B874" s="24">
        <v>211</v>
      </c>
      <c r="C874" s="25" t="s">
        <v>618</v>
      </c>
      <c r="D874" s="25" t="s">
        <v>548</v>
      </c>
      <c r="E874" s="25" t="s">
        <v>47</v>
      </c>
      <c r="F874" s="25"/>
      <c r="G874" s="2">
        <f>G875</f>
        <v>102559.4</v>
      </c>
      <c r="H874" s="2">
        <f t="shared" si="99"/>
        <v>0</v>
      </c>
      <c r="I874" s="2">
        <f t="shared" si="99"/>
        <v>177882.6</v>
      </c>
      <c r="J874" s="91"/>
    </row>
    <row r="875" spans="1:18" ht="41.25" customHeight="1">
      <c r="A875" s="50" t="s">
        <v>608</v>
      </c>
      <c r="B875" s="51">
        <v>211</v>
      </c>
      <c r="C875" s="52" t="s">
        <v>618</v>
      </c>
      <c r="D875" s="52" t="s">
        <v>548</v>
      </c>
      <c r="E875" s="52" t="s">
        <v>340</v>
      </c>
      <c r="F875" s="52"/>
      <c r="G875" s="53">
        <f>G876+G878</f>
        <v>102559.4</v>
      </c>
      <c r="H875" s="53">
        <f>H876+H878</f>
        <v>0</v>
      </c>
      <c r="I875" s="53">
        <f>I876+I878</f>
        <v>177882.6</v>
      </c>
      <c r="J875" s="63"/>
      <c r="K875" s="63"/>
      <c r="L875" s="63"/>
      <c r="M875" s="63"/>
      <c r="N875" s="63"/>
      <c r="O875" s="63"/>
      <c r="P875" s="63"/>
      <c r="Q875" s="63"/>
      <c r="R875" s="63"/>
    </row>
    <row r="876" spans="1:9" s="3" customFormat="1" ht="35.25" customHeight="1">
      <c r="A876" s="23" t="s">
        <v>679</v>
      </c>
      <c r="B876" s="24">
        <v>211</v>
      </c>
      <c r="C876" s="25" t="s">
        <v>618</v>
      </c>
      <c r="D876" s="25" t="s">
        <v>548</v>
      </c>
      <c r="E876" s="25" t="s">
        <v>339</v>
      </c>
      <c r="F876" s="25"/>
      <c r="G876" s="2">
        <f>G877</f>
        <v>81500</v>
      </c>
      <c r="H876" s="2">
        <f>H877</f>
        <v>0</v>
      </c>
      <c r="I876" s="2">
        <f>I877</f>
        <v>150000</v>
      </c>
    </row>
    <row r="877" spans="1:9" s="3" customFormat="1" ht="41.25" customHeight="1">
      <c r="A877" s="23" t="s">
        <v>472</v>
      </c>
      <c r="B877" s="24">
        <v>211</v>
      </c>
      <c r="C877" s="25" t="s">
        <v>618</v>
      </c>
      <c r="D877" s="25" t="s">
        <v>548</v>
      </c>
      <c r="E877" s="25" t="s">
        <v>339</v>
      </c>
      <c r="F877" s="25" t="s">
        <v>568</v>
      </c>
      <c r="G877" s="2">
        <v>81500</v>
      </c>
      <c r="H877" s="2">
        <v>0</v>
      </c>
      <c r="I877" s="2">
        <v>150000</v>
      </c>
    </row>
    <row r="878" spans="1:9" s="3" customFormat="1" ht="46.5" customHeight="1">
      <c r="A878" s="23" t="s">
        <v>679</v>
      </c>
      <c r="B878" s="24">
        <v>211</v>
      </c>
      <c r="C878" s="25" t="s">
        <v>618</v>
      </c>
      <c r="D878" s="25" t="s">
        <v>548</v>
      </c>
      <c r="E878" s="25" t="s">
        <v>338</v>
      </c>
      <c r="F878" s="25"/>
      <c r="G878" s="2">
        <f>G879</f>
        <v>21059.4</v>
      </c>
      <c r="H878" s="2">
        <f>H879</f>
        <v>0</v>
      </c>
      <c r="I878" s="2">
        <f>I879</f>
        <v>27882.6</v>
      </c>
    </row>
    <row r="879" spans="1:9" s="3" customFormat="1" ht="42" customHeight="1">
      <c r="A879" s="23" t="s">
        <v>472</v>
      </c>
      <c r="B879" s="24">
        <v>211</v>
      </c>
      <c r="C879" s="25" t="s">
        <v>618</v>
      </c>
      <c r="D879" s="25" t="s">
        <v>548</v>
      </c>
      <c r="E879" s="25" t="s">
        <v>338</v>
      </c>
      <c r="F879" s="25" t="s">
        <v>568</v>
      </c>
      <c r="G879" s="2">
        <v>21059.4</v>
      </c>
      <c r="H879" s="2">
        <v>0</v>
      </c>
      <c r="I879" s="2">
        <v>27882.6</v>
      </c>
    </row>
    <row r="880" spans="1:9" s="63" customFormat="1" ht="56.25">
      <c r="A880" s="65" t="s">
        <v>614</v>
      </c>
      <c r="B880" s="66" t="s">
        <v>615</v>
      </c>
      <c r="C880" s="66"/>
      <c r="D880" s="66"/>
      <c r="E880" s="66"/>
      <c r="F880" s="66"/>
      <c r="G880" s="55">
        <f>G881+G886</f>
        <v>100420.7</v>
      </c>
      <c r="H880" s="55">
        <f>H881+H886</f>
        <v>108854.1</v>
      </c>
      <c r="I880" s="55">
        <f>I881+I886</f>
        <v>109197.1</v>
      </c>
    </row>
    <row r="881" spans="1:18" ht="18.75">
      <c r="A881" s="50" t="s">
        <v>549</v>
      </c>
      <c r="B881" s="51">
        <v>212</v>
      </c>
      <c r="C881" s="52" t="s">
        <v>547</v>
      </c>
      <c r="D881" s="52" t="s">
        <v>523</v>
      </c>
      <c r="E881" s="52"/>
      <c r="F881" s="67"/>
      <c r="G881" s="53">
        <f aca="true" t="shared" si="100" ref="G881:I884">G882</f>
        <v>14.2</v>
      </c>
      <c r="H881" s="2">
        <f t="shared" si="100"/>
        <v>14.2</v>
      </c>
      <c r="I881" s="53">
        <f t="shared" si="100"/>
        <v>14.2</v>
      </c>
      <c r="J881" s="63"/>
      <c r="K881" s="63"/>
      <c r="L881" s="63"/>
      <c r="M881" s="63"/>
      <c r="N881" s="63"/>
      <c r="O881" s="63"/>
      <c r="P881" s="63"/>
      <c r="Q881" s="63"/>
      <c r="R881" s="63"/>
    </row>
    <row r="882" spans="1:18" ht="37.5">
      <c r="A882" s="50" t="s">
        <v>550</v>
      </c>
      <c r="B882" s="51">
        <v>212</v>
      </c>
      <c r="C882" s="52" t="s">
        <v>547</v>
      </c>
      <c r="D882" s="52" t="s">
        <v>548</v>
      </c>
      <c r="E882" s="52"/>
      <c r="F882" s="52"/>
      <c r="G882" s="53">
        <f t="shared" si="100"/>
        <v>14.2</v>
      </c>
      <c r="H882" s="2">
        <f t="shared" si="100"/>
        <v>14.2</v>
      </c>
      <c r="I882" s="53">
        <f t="shared" si="100"/>
        <v>14.2</v>
      </c>
      <c r="J882" s="63"/>
      <c r="K882" s="63"/>
      <c r="L882" s="63"/>
      <c r="M882" s="63"/>
      <c r="N882" s="63"/>
      <c r="O882" s="63"/>
      <c r="P882" s="63"/>
      <c r="Q882" s="63"/>
      <c r="R882" s="63"/>
    </row>
    <row r="883" spans="1:18" ht="37.5">
      <c r="A883" s="50" t="s">
        <v>410</v>
      </c>
      <c r="B883" s="51">
        <v>212</v>
      </c>
      <c r="C883" s="52" t="s">
        <v>547</v>
      </c>
      <c r="D883" s="52" t="s">
        <v>548</v>
      </c>
      <c r="E883" s="52" t="s">
        <v>42</v>
      </c>
      <c r="F883" s="52"/>
      <c r="G883" s="53">
        <f t="shared" si="100"/>
        <v>14.2</v>
      </c>
      <c r="H883" s="2">
        <f t="shared" si="100"/>
        <v>14.2</v>
      </c>
      <c r="I883" s="53">
        <f t="shared" si="100"/>
        <v>14.2</v>
      </c>
      <c r="J883" s="63"/>
      <c r="K883" s="63"/>
      <c r="L883" s="63"/>
      <c r="M883" s="63"/>
      <c r="N883" s="63"/>
      <c r="O883" s="63"/>
      <c r="P883" s="63"/>
      <c r="Q883" s="63"/>
      <c r="R883" s="63"/>
    </row>
    <row r="884" spans="1:18" ht="18.75">
      <c r="A884" s="50" t="s">
        <v>531</v>
      </c>
      <c r="B884" s="51">
        <v>212</v>
      </c>
      <c r="C884" s="52" t="s">
        <v>547</v>
      </c>
      <c r="D884" s="52" t="s">
        <v>548</v>
      </c>
      <c r="E884" s="52" t="s">
        <v>43</v>
      </c>
      <c r="F884" s="52"/>
      <c r="G884" s="53">
        <f t="shared" si="100"/>
        <v>14.2</v>
      </c>
      <c r="H884" s="2">
        <f t="shared" si="100"/>
        <v>14.2</v>
      </c>
      <c r="I884" s="53">
        <f t="shared" si="100"/>
        <v>14.2</v>
      </c>
      <c r="J884" s="63"/>
      <c r="K884" s="63"/>
      <c r="L884" s="63"/>
      <c r="M884" s="63"/>
      <c r="N884" s="63"/>
      <c r="O884" s="63"/>
      <c r="P884" s="63"/>
      <c r="Q884" s="63"/>
      <c r="R884" s="63"/>
    </row>
    <row r="885" spans="1:18" ht="37.5">
      <c r="A885" s="50" t="s">
        <v>544</v>
      </c>
      <c r="B885" s="51">
        <v>212</v>
      </c>
      <c r="C885" s="52" t="s">
        <v>547</v>
      </c>
      <c r="D885" s="52" t="s">
        <v>548</v>
      </c>
      <c r="E885" s="52" t="s">
        <v>43</v>
      </c>
      <c r="F885" s="52" t="s">
        <v>538</v>
      </c>
      <c r="G885" s="53">
        <v>14.2</v>
      </c>
      <c r="H885" s="2">
        <v>14.2</v>
      </c>
      <c r="I885" s="53">
        <v>14.2</v>
      </c>
      <c r="J885" s="63"/>
      <c r="K885" s="63"/>
      <c r="L885" s="63"/>
      <c r="M885" s="63"/>
      <c r="N885" s="63"/>
      <c r="O885" s="63"/>
      <c r="P885" s="63"/>
      <c r="Q885" s="63"/>
      <c r="R885" s="63"/>
    </row>
    <row r="886" spans="1:18" ht="18.75">
      <c r="A886" s="50" t="s">
        <v>617</v>
      </c>
      <c r="B886" s="51">
        <v>212</v>
      </c>
      <c r="C886" s="52" t="s">
        <v>618</v>
      </c>
      <c r="D886" s="52" t="s">
        <v>523</v>
      </c>
      <c r="E886" s="52"/>
      <c r="F886" s="67"/>
      <c r="G886" s="53">
        <f>G887+G912+G933</f>
        <v>100406.5</v>
      </c>
      <c r="H886" s="53">
        <f>H887+H912+H933</f>
        <v>108839.90000000001</v>
      </c>
      <c r="I886" s="53">
        <f>I887+I912+I933</f>
        <v>109182.90000000001</v>
      </c>
      <c r="J886" s="63"/>
      <c r="K886" s="63"/>
      <c r="L886" s="63"/>
      <c r="M886" s="63"/>
      <c r="N886" s="63"/>
      <c r="O886" s="63"/>
      <c r="P886" s="63"/>
      <c r="Q886" s="63"/>
      <c r="R886" s="63"/>
    </row>
    <row r="887" spans="1:18" ht="18.75">
      <c r="A887" s="50" t="s">
        <v>619</v>
      </c>
      <c r="B887" s="51">
        <v>212</v>
      </c>
      <c r="C887" s="52" t="s">
        <v>618</v>
      </c>
      <c r="D887" s="52" t="s">
        <v>571</v>
      </c>
      <c r="E887" s="52"/>
      <c r="F887" s="67"/>
      <c r="G887" s="53">
        <f>G888</f>
        <v>26326.8</v>
      </c>
      <c r="H887" s="2">
        <f>H888</f>
        <v>29468.5</v>
      </c>
      <c r="I887" s="53">
        <f>I888</f>
        <v>29467.8</v>
      </c>
      <c r="J887" s="63"/>
      <c r="K887" s="63"/>
      <c r="L887" s="63"/>
      <c r="M887" s="63"/>
      <c r="N887" s="63"/>
      <c r="O887" s="63"/>
      <c r="P887" s="63"/>
      <c r="Q887" s="63"/>
      <c r="R887" s="63"/>
    </row>
    <row r="888" spans="1:18" ht="37.5">
      <c r="A888" s="50" t="s">
        <v>622</v>
      </c>
      <c r="B888" s="51">
        <v>212</v>
      </c>
      <c r="C888" s="52" t="s">
        <v>618</v>
      </c>
      <c r="D888" s="52" t="s">
        <v>571</v>
      </c>
      <c r="E888" s="52" t="s">
        <v>44</v>
      </c>
      <c r="F888" s="52"/>
      <c r="G888" s="53">
        <f>G889+G892</f>
        <v>26326.8</v>
      </c>
      <c r="H888" s="53">
        <f>H889+H892</f>
        <v>29468.5</v>
      </c>
      <c r="I888" s="53">
        <f>I889+I892</f>
        <v>29467.8</v>
      </c>
      <c r="J888" s="63"/>
      <c r="K888" s="63"/>
      <c r="L888" s="63"/>
      <c r="M888" s="63"/>
      <c r="N888" s="63"/>
      <c r="O888" s="63"/>
      <c r="P888" s="63"/>
      <c r="Q888" s="63"/>
      <c r="R888" s="63"/>
    </row>
    <row r="889" spans="1:18" ht="37.5">
      <c r="A889" s="50" t="s">
        <v>623</v>
      </c>
      <c r="B889" s="51">
        <v>212</v>
      </c>
      <c r="C889" s="52" t="s">
        <v>618</v>
      </c>
      <c r="D889" s="52" t="s">
        <v>571</v>
      </c>
      <c r="E889" s="52" t="s">
        <v>45</v>
      </c>
      <c r="F889" s="52"/>
      <c r="G889" s="53">
        <f aca="true" t="shared" si="101" ref="G889:I890">G890</f>
        <v>24970.5</v>
      </c>
      <c r="H889" s="53">
        <f t="shared" si="101"/>
        <v>26971</v>
      </c>
      <c r="I889" s="53">
        <f t="shared" si="101"/>
        <v>27112</v>
      </c>
      <c r="J889" s="63"/>
      <c r="K889" s="63"/>
      <c r="L889" s="63"/>
      <c r="M889" s="63"/>
      <c r="N889" s="63"/>
      <c r="O889" s="63"/>
      <c r="P889" s="63"/>
      <c r="Q889" s="63"/>
      <c r="R889" s="63"/>
    </row>
    <row r="890" spans="1:18" ht="37.5">
      <c r="A890" s="50" t="s">
        <v>610</v>
      </c>
      <c r="B890" s="51">
        <v>212</v>
      </c>
      <c r="C890" s="52" t="s">
        <v>618</v>
      </c>
      <c r="D890" s="52" t="s">
        <v>571</v>
      </c>
      <c r="E890" s="52" t="s">
        <v>46</v>
      </c>
      <c r="F890" s="52"/>
      <c r="G890" s="53">
        <f t="shared" si="101"/>
        <v>24970.5</v>
      </c>
      <c r="H890" s="53">
        <f t="shared" si="101"/>
        <v>26971</v>
      </c>
      <c r="I890" s="53">
        <f t="shared" si="101"/>
        <v>27112</v>
      </c>
      <c r="J890" s="78"/>
      <c r="K890" s="63"/>
      <c r="L890" s="63"/>
      <c r="M890" s="63"/>
      <c r="N890" s="63"/>
      <c r="O890" s="63"/>
      <c r="P890" s="63"/>
      <c r="Q890" s="63"/>
      <c r="R890" s="63"/>
    </row>
    <row r="891" spans="1:18" ht="37.5">
      <c r="A891" s="50" t="s">
        <v>590</v>
      </c>
      <c r="B891" s="51">
        <v>212</v>
      </c>
      <c r="C891" s="52" t="s">
        <v>620</v>
      </c>
      <c r="D891" s="52" t="s">
        <v>571</v>
      </c>
      <c r="E891" s="52" t="s">
        <v>46</v>
      </c>
      <c r="F891" s="52" t="s">
        <v>591</v>
      </c>
      <c r="G891" s="54">
        <v>24970.5</v>
      </c>
      <c r="H891" s="26">
        <v>26971</v>
      </c>
      <c r="I891" s="53">
        <v>27112</v>
      </c>
      <c r="J891" s="63"/>
      <c r="K891" s="63"/>
      <c r="L891" s="63"/>
      <c r="M891" s="63"/>
      <c r="N891" s="63"/>
      <c r="O891" s="63"/>
      <c r="P891" s="63"/>
      <c r="Q891" s="63"/>
      <c r="R891" s="63"/>
    </row>
    <row r="892" spans="1:18" ht="56.25">
      <c r="A892" s="50" t="s">
        <v>508</v>
      </c>
      <c r="B892" s="51">
        <v>212</v>
      </c>
      <c r="C892" s="52" t="s">
        <v>618</v>
      </c>
      <c r="D892" s="52" t="s">
        <v>571</v>
      </c>
      <c r="E892" s="52" t="s">
        <v>47</v>
      </c>
      <c r="F892" s="52"/>
      <c r="G892" s="54">
        <f>G893</f>
        <v>1356.2999999999997</v>
      </c>
      <c r="H892" s="54">
        <f>H893</f>
        <v>2497.5</v>
      </c>
      <c r="I892" s="54">
        <f>I893</f>
        <v>2355.7999999999997</v>
      </c>
      <c r="J892" s="63"/>
      <c r="K892" s="63"/>
      <c r="L892" s="63"/>
      <c r="M892" s="63"/>
      <c r="N892" s="63"/>
      <c r="O892" s="63"/>
      <c r="P892" s="63"/>
      <c r="Q892" s="63"/>
      <c r="R892" s="63"/>
    </row>
    <row r="893" spans="1:18" ht="37.5">
      <c r="A893" s="50" t="s">
        <v>609</v>
      </c>
      <c r="B893" s="51">
        <v>212</v>
      </c>
      <c r="C893" s="52" t="s">
        <v>620</v>
      </c>
      <c r="D893" s="52" t="s">
        <v>571</v>
      </c>
      <c r="E893" s="52" t="s">
        <v>48</v>
      </c>
      <c r="F893" s="52"/>
      <c r="G893" s="54">
        <f>G904+G908+G906+G910+G894+G896+G898+G900+G902</f>
        <v>1356.2999999999997</v>
      </c>
      <c r="H893" s="54">
        <f>H904+H908+H906+H910+H894+H896+H898+H900+H902</f>
        <v>2497.5</v>
      </c>
      <c r="I893" s="54">
        <f>I904+I908+I906+I910+I894+I896+I898+I900+I902</f>
        <v>2355.7999999999997</v>
      </c>
      <c r="J893" s="63"/>
      <c r="K893" s="63"/>
      <c r="L893" s="63"/>
      <c r="M893" s="63"/>
      <c r="N893" s="63"/>
      <c r="O893" s="63"/>
      <c r="P893" s="63"/>
      <c r="Q893" s="63"/>
      <c r="R893" s="63"/>
    </row>
    <row r="894" spans="1:18" ht="56.25">
      <c r="A894" s="50" t="s">
        <v>674</v>
      </c>
      <c r="B894" s="52" t="s">
        <v>615</v>
      </c>
      <c r="C894" s="52" t="s">
        <v>618</v>
      </c>
      <c r="D894" s="52" t="s">
        <v>571</v>
      </c>
      <c r="E894" s="52" t="s">
        <v>49</v>
      </c>
      <c r="F894" s="52"/>
      <c r="G894" s="54">
        <f>G895</f>
        <v>0</v>
      </c>
      <c r="H894" s="26">
        <f>H895</f>
        <v>1000</v>
      </c>
      <c r="I894" s="54">
        <f>I895</f>
        <v>1000</v>
      </c>
      <c r="J894" s="63"/>
      <c r="K894" s="63"/>
      <c r="L894" s="63"/>
      <c r="M894" s="63"/>
      <c r="N894" s="63"/>
      <c r="O894" s="63"/>
      <c r="P894" s="63"/>
      <c r="Q894" s="63"/>
      <c r="R894" s="63"/>
    </row>
    <row r="895" spans="1:18" ht="37.5">
      <c r="A895" s="50" t="s">
        <v>590</v>
      </c>
      <c r="B895" s="52" t="s">
        <v>615</v>
      </c>
      <c r="C895" s="52" t="s">
        <v>618</v>
      </c>
      <c r="D895" s="52" t="s">
        <v>571</v>
      </c>
      <c r="E895" s="52" t="s">
        <v>49</v>
      </c>
      <c r="F895" s="52" t="s">
        <v>591</v>
      </c>
      <c r="G895" s="54">
        <v>0</v>
      </c>
      <c r="H895" s="26">
        <v>1000</v>
      </c>
      <c r="I895" s="53">
        <v>1000</v>
      </c>
      <c r="J895" s="63"/>
      <c r="K895" s="63"/>
      <c r="L895" s="63"/>
      <c r="M895" s="63"/>
      <c r="N895" s="63"/>
      <c r="O895" s="63"/>
      <c r="P895" s="63"/>
      <c r="Q895" s="63"/>
      <c r="R895" s="63"/>
    </row>
    <row r="896" spans="1:18" ht="56.25">
      <c r="A896" s="50" t="s">
        <v>5</v>
      </c>
      <c r="B896" s="76">
        <v>212</v>
      </c>
      <c r="C896" s="52" t="s">
        <v>620</v>
      </c>
      <c r="D896" s="52" t="s">
        <v>571</v>
      </c>
      <c r="E896" s="52" t="s">
        <v>50</v>
      </c>
      <c r="F896" s="52"/>
      <c r="G896" s="54">
        <f>G897</f>
        <v>0</v>
      </c>
      <c r="H896" s="26">
        <f>H897</f>
        <v>176</v>
      </c>
      <c r="I896" s="77">
        <f>I897</f>
        <v>176</v>
      </c>
      <c r="J896" s="63"/>
      <c r="K896" s="63"/>
      <c r="L896" s="63"/>
      <c r="M896" s="63"/>
      <c r="N896" s="63"/>
      <c r="O896" s="63"/>
      <c r="P896" s="63"/>
      <c r="Q896" s="63"/>
      <c r="R896" s="63"/>
    </row>
    <row r="897" spans="1:18" ht="37.5">
      <c r="A897" s="50" t="s">
        <v>590</v>
      </c>
      <c r="B897" s="76">
        <v>212</v>
      </c>
      <c r="C897" s="52" t="s">
        <v>620</v>
      </c>
      <c r="D897" s="52" t="s">
        <v>571</v>
      </c>
      <c r="E897" s="52" t="s">
        <v>50</v>
      </c>
      <c r="F897" s="52" t="s">
        <v>591</v>
      </c>
      <c r="G897" s="54">
        <v>0</v>
      </c>
      <c r="H897" s="26">
        <v>176</v>
      </c>
      <c r="I897" s="77">
        <v>176</v>
      </c>
      <c r="J897" s="63"/>
      <c r="K897" s="63"/>
      <c r="L897" s="63"/>
      <c r="M897" s="63"/>
      <c r="N897" s="63"/>
      <c r="O897" s="63"/>
      <c r="P897" s="63"/>
      <c r="Q897" s="63"/>
      <c r="R897" s="63"/>
    </row>
    <row r="898" spans="1:18" ht="56.25">
      <c r="A898" s="50" t="s">
        <v>5</v>
      </c>
      <c r="B898" s="76">
        <v>212</v>
      </c>
      <c r="C898" s="52" t="s">
        <v>620</v>
      </c>
      <c r="D898" s="52" t="s">
        <v>571</v>
      </c>
      <c r="E898" s="52" t="s">
        <v>51</v>
      </c>
      <c r="F898" s="52"/>
      <c r="G898" s="54">
        <f>G899</f>
        <v>0</v>
      </c>
      <c r="H898" s="26">
        <f>H899</f>
        <v>17.6</v>
      </c>
      <c r="I898" s="77">
        <f>I899</f>
        <v>17.6</v>
      </c>
      <c r="J898" s="63"/>
      <c r="K898" s="63"/>
      <c r="L898" s="63"/>
      <c r="M898" s="63"/>
      <c r="N898" s="63"/>
      <c r="O898" s="63"/>
      <c r="P898" s="63"/>
      <c r="Q898" s="63"/>
      <c r="R898" s="63"/>
    </row>
    <row r="899" spans="1:18" ht="37.5">
      <c r="A899" s="50" t="s">
        <v>590</v>
      </c>
      <c r="B899" s="76">
        <v>212</v>
      </c>
      <c r="C899" s="52" t="s">
        <v>620</v>
      </c>
      <c r="D899" s="52" t="s">
        <v>571</v>
      </c>
      <c r="E899" s="52" t="s">
        <v>51</v>
      </c>
      <c r="F899" s="52" t="s">
        <v>591</v>
      </c>
      <c r="G899" s="54">
        <v>0</v>
      </c>
      <c r="H899" s="26">
        <v>17.6</v>
      </c>
      <c r="I899" s="77">
        <v>17.6</v>
      </c>
      <c r="J899" s="63"/>
      <c r="K899" s="63"/>
      <c r="L899" s="63"/>
      <c r="M899" s="63"/>
      <c r="N899" s="63"/>
      <c r="O899" s="63"/>
      <c r="P899" s="63"/>
      <c r="Q899" s="63"/>
      <c r="R899" s="63"/>
    </row>
    <row r="900" spans="1:18" ht="56.25">
      <c r="A900" s="50" t="s">
        <v>6</v>
      </c>
      <c r="B900" s="76">
        <v>212</v>
      </c>
      <c r="C900" s="52" t="s">
        <v>620</v>
      </c>
      <c r="D900" s="52" t="s">
        <v>571</v>
      </c>
      <c r="E900" s="52" t="s">
        <v>52</v>
      </c>
      <c r="F900" s="52"/>
      <c r="G900" s="54">
        <f>G901</f>
        <v>0</v>
      </c>
      <c r="H900" s="26">
        <f>H901</f>
        <v>128.8</v>
      </c>
      <c r="I900" s="77">
        <f>I901</f>
        <v>0</v>
      </c>
      <c r="J900" s="63"/>
      <c r="K900" s="63"/>
      <c r="L900" s="63"/>
      <c r="M900" s="63"/>
      <c r="N900" s="63"/>
      <c r="O900" s="63"/>
      <c r="P900" s="63"/>
      <c r="Q900" s="63"/>
      <c r="R900" s="63"/>
    </row>
    <row r="901" spans="1:18" ht="37.5">
      <c r="A901" s="50" t="s">
        <v>590</v>
      </c>
      <c r="B901" s="76">
        <v>212</v>
      </c>
      <c r="C901" s="52" t="s">
        <v>620</v>
      </c>
      <c r="D901" s="52" t="s">
        <v>571</v>
      </c>
      <c r="E901" s="52" t="s">
        <v>52</v>
      </c>
      <c r="F901" s="52" t="s">
        <v>591</v>
      </c>
      <c r="G901" s="54">
        <v>0</v>
      </c>
      <c r="H901" s="26">
        <v>128.8</v>
      </c>
      <c r="I901" s="77">
        <v>0</v>
      </c>
      <c r="J901" s="63"/>
      <c r="K901" s="63"/>
      <c r="L901" s="63"/>
      <c r="M901" s="63"/>
      <c r="N901" s="63"/>
      <c r="O901" s="63"/>
      <c r="P901" s="63"/>
      <c r="Q901" s="63"/>
      <c r="R901" s="63"/>
    </row>
    <row r="902" spans="1:18" ht="56.25">
      <c r="A902" s="50" t="s">
        <v>6</v>
      </c>
      <c r="B902" s="76">
        <v>212</v>
      </c>
      <c r="C902" s="52" t="s">
        <v>620</v>
      </c>
      <c r="D902" s="52" t="s">
        <v>571</v>
      </c>
      <c r="E902" s="52" t="s">
        <v>53</v>
      </c>
      <c r="F902" s="52"/>
      <c r="G902" s="54">
        <f>G903</f>
        <v>0</v>
      </c>
      <c r="H902" s="26">
        <f>H903</f>
        <v>12.9</v>
      </c>
      <c r="I902" s="77">
        <f>I903</f>
        <v>0</v>
      </c>
      <c r="J902" s="63"/>
      <c r="K902" s="63"/>
      <c r="L902" s="63"/>
      <c r="M902" s="63"/>
      <c r="N902" s="63"/>
      <c r="O902" s="63"/>
      <c r="P902" s="63"/>
      <c r="Q902" s="63"/>
      <c r="R902" s="63"/>
    </row>
    <row r="903" spans="1:18" ht="37.5">
      <c r="A903" s="50" t="s">
        <v>590</v>
      </c>
      <c r="B903" s="76">
        <v>212</v>
      </c>
      <c r="C903" s="52" t="s">
        <v>620</v>
      </c>
      <c r="D903" s="52" t="s">
        <v>571</v>
      </c>
      <c r="E903" s="52" t="s">
        <v>53</v>
      </c>
      <c r="F903" s="52" t="s">
        <v>591</v>
      </c>
      <c r="G903" s="54">
        <v>0</v>
      </c>
      <c r="H903" s="26">
        <v>12.9</v>
      </c>
      <c r="I903" s="77">
        <v>0</v>
      </c>
      <c r="J903" s="63"/>
      <c r="K903" s="63"/>
      <c r="L903" s="63"/>
      <c r="M903" s="63"/>
      <c r="N903" s="63"/>
      <c r="O903" s="63"/>
      <c r="P903" s="63"/>
      <c r="Q903" s="63"/>
      <c r="R903" s="63"/>
    </row>
    <row r="904" spans="1:18" ht="56.25">
      <c r="A904" s="64" t="s">
        <v>395</v>
      </c>
      <c r="B904" s="51">
        <v>212</v>
      </c>
      <c r="C904" s="52" t="s">
        <v>620</v>
      </c>
      <c r="D904" s="52" t="s">
        <v>571</v>
      </c>
      <c r="E904" s="52" t="s">
        <v>54</v>
      </c>
      <c r="F904" s="52"/>
      <c r="G904" s="54">
        <f>G905</f>
        <v>1056.6</v>
      </c>
      <c r="H904" s="26">
        <f>H905</f>
        <v>880.5</v>
      </c>
      <c r="I904" s="54">
        <f>I905</f>
        <v>880.5</v>
      </c>
      <c r="J904" s="63"/>
      <c r="K904" s="63"/>
      <c r="L904" s="63"/>
      <c r="M904" s="63"/>
      <c r="N904" s="63"/>
      <c r="O904" s="63"/>
      <c r="P904" s="63"/>
      <c r="Q904" s="63"/>
      <c r="R904" s="63"/>
    </row>
    <row r="905" spans="1:18" ht="37.5">
      <c r="A905" s="50" t="s">
        <v>590</v>
      </c>
      <c r="B905" s="51">
        <v>212</v>
      </c>
      <c r="C905" s="52" t="s">
        <v>620</v>
      </c>
      <c r="D905" s="52" t="s">
        <v>571</v>
      </c>
      <c r="E905" s="52" t="s">
        <v>54</v>
      </c>
      <c r="F905" s="52" t="s">
        <v>591</v>
      </c>
      <c r="G905" s="54">
        <v>1056.6</v>
      </c>
      <c r="H905" s="26">
        <v>880.5</v>
      </c>
      <c r="I905" s="54">
        <v>880.5</v>
      </c>
      <c r="J905" s="63"/>
      <c r="K905" s="63"/>
      <c r="L905" s="63"/>
      <c r="M905" s="63"/>
      <c r="N905" s="63"/>
      <c r="O905" s="63"/>
      <c r="P905" s="63"/>
      <c r="Q905" s="63"/>
      <c r="R905" s="63"/>
    </row>
    <row r="906" spans="1:18" ht="56.25">
      <c r="A906" s="64" t="s">
        <v>395</v>
      </c>
      <c r="B906" s="51">
        <v>212</v>
      </c>
      <c r="C906" s="52" t="s">
        <v>618</v>
      </c>
      <c r="D906" s="52" t="s">
        <v>571</v>
      </c>
      <c r="E906" s="52" t="s">
        <v>55</v>
      </c>
      <c r="F906" s="52"/>
      <c r="G906" s="54">
        <f>G907</f>
        <v>106</v>
      </c>
      <c r="H906" s="26">
        <f>H907</f>
        <v>88</v>
      </c>
      <c r="I906" s="54">
        <f>I907</f>
        <v>88</v>
      </c>
      <c r="J906" s="63"/>
      <c r="K906" s="63"/>
      <c r="L906" s="63"/>
      <c r="M906" s="63"/>
      <c r="N906" s="63"/>
      <c r="O906" s="63"/>
      <c r="P906" s="63"/>
      <c r="Q906" s="63"/>
      <c r="R906" s="63"/>
    </row>
    <row r="907" spans="1:18" ht="37.5">
      <c r="A907" s="50" t="s">
        <v>590</v>
      </c>
      <c r="B907" s="51">
        <v>212</v>
      </c>
      <c r="C907" s="52" t="s">
        <v>618</v>
      </c>
      <c r="D907" s="52" t="s">
        <v>571</v>
      </c>
      <c r="E907" s="52" t="s">
        <v>55</v>
      </c>
      <c r="F907" s="52" t="s">
        <v>591</v>
      </c>
      <c r="G907" s="54">
        <v>106</v>
      </c>
      <c r="H907" s="26">
        <v>88</v>
      </c>
      <c r="I907" s="54">
        <v>88</v>
      </c>
      <c r="J907" s="63"/>
      <c r="K907" s="63"/>
      <c r="L907" s="63"/>
      <c r="M907" s="63"/>
      <c r="N907" s="63"/>
      <c r="O907" s="63"/>
      <c r="P907" s="63"/>
      <c r="Q907" s="63"/>
      <c r="R907" s="63"/>
    </row>
    <row r="908" spans="1:18" ht="56.25">
      <c r="A908" s="64" t="s">
        <v>660</v>
      </c>
      <c r="B908" s="51">
        <v>212</v>
      </c>
      <c r="C908" s="52" t="s">
        <v>620</v>
      </c>
      <c r="D908" s="52" t="s">
        <v>571</v>
      </c>
      <c r="E908" s="52" t="s">
        <v>56</v>
      </c>
      <c r="F908" s="52"/>
      <c r="G908" s="54">
        <f>G909</f>
        <v>176.1</v>
      </c>
      <c r="H908" s="26">
        <f>H909</f>
        <v>176.1</v>
      </c>
      <c r="I908" s="54">
        <f>I909</f>
        <v>176.1</v>
      </c>
      <c r="J908" s="63"/>
      <c r="K908" s="63"/>
      <c r="L908" s="63"/>
      <c r="M908" s="63"/>
      <c r="N908" s="63"/>
      <c r="O908" s="63"/>
      <c r="P908" s="63"/>
      <c r="Q908" s="63"/>
      <c r="R908" s="63"/>
    </row>
    <row r="909" spans="1:18" ht="37.5">
      <c r="A909" s="50" t="s">
        <v>590</v>
      </c>
      <c r="B909" s="51">
        <v>212</v>
      </c>
      <c r="C909" s="52" t="s">
        <v>620</v>
      </c>
      <c r="D909" s="52" t="s">
        <v>571</v>
      </c>
      <c r="E909" s="52" t="s">
        <v>56</v>
      </c>
      <c r="F909" s="52" t="s">
        <v>591</v>
      </c>
      <c r="G909" s="54">
        <v>176.1</v>
      </c>
      <c r="H909" s="26">
        <v>176.1</v>
      </c>
      <c r="I909" s="54">
        <v>176.1</v>
      </c>
      <c r="J909" s="63"/>
      <c r="K909" s="63"/>
      <c r="L909" s="63"/>
      <c r="M909" s="63"/>
      <c r="N909" s="63"/>
      <c r="O909" s="63"/>
      <c r="P909" s="63"/>
      <c r="Q909" s="63"/>
      <c r="R909" s="63"/>
    </row>
    <row r="910" spans="1:18" ht="56.25">
      <c r="A910" s="64" t="s">
        <v>660</v>
      </c>
      <c r="B910" s="51">
        <v>212</v>
      </c>
      <c r="C910" s="52" t="s">
        <v>620</v>
      </c>
      <c r="D910" s="52" t="s">
        <v>571</v>
      </c>
      <c r="E910" s="52" t="s">
        <v>57</v>
      </c>
      <c r="F910" s="52"/>
      <c r="G910" s="54">
        <f>G911</f>
        <v>17.6</v>
      </c>
      <c r="H910" s="26">
        <f>H911</f>
        <v>17.6</v>
      </c>
      <c r="I910" s="54">
        <f>I911</f>
        <v>17.6</v>
      </c>
      <c r="J910" s="63"/>
      <c r="K910" s="63"/>
      <c r="L910" s="63"/>
      <c r="M910" s="63"/>
      <c r="N910" s="63"/>
      <c r="O910" s="63"/>
      <c r="P910" s="63"/>
      <c r="Q910" s="63"/>
      <c r="R910" s="63"/>
    </row>
    <row r="911" spans="1:18" ht="37.5">
      <c r="A911" s="50" t="s">
        <v>590</v>
      </c>
      <c r="B911" s="51">
        <v>212</v>
      </c>
      <c r="C911" s="52" t="s">
        <v>620</v>
      </c>
      <c r="D911" s="52" t="s">
        <v>571</v>
      </c>
      <c r="E911" s="52" t="s">
        <v>57</v>
      </c>
      <c r="F911" s="52" t="s">
        <v>591</v>
      </c>
      <c r="G911" s="54">
        <v>17.6</v>
      </c>
      <c r="H911" s="26">
        <v>17.6</v>
      </c>
      <c r="I911" s="54">
        <v>17.6</v>
      </c>
      <c r="J911" s="63"/>
      <c r="K911" s="63"/>
      <c r="L911" s="63"/>
      <c r="M911" s="63"/>
      <c r="N911" s="63"/>
      <c r="O911" s="63"/>
      <c r="P911" s="63"/>
      <c r="Q911" s="63"/>
      <c r="R911" s="63"/>
    </row>
    <row r="912" spans="1:18" ht="18.75">
      <c r="A912" s="50" t="s">
        <v>488</v>
      </c>
      <c r="B912" s="51">
        <v>212</v>
      </c>
      <c r="C912" s="52" t="s">
        <v>618</v>
      </c>
      <c r="D912" s="52" t="s">
        <v>534</v>
      </c>
      <c r="E912" s="52"/>
      <c r="F912" s="67"/>
      <c r="G912" s="53">
        <f>G913</f>
        <v>69058.4</v>
      </c>
      <c r="H912" s="53">
        <f>H913</f>
        <v>74094.1</v>
      </c>
      <c r="I912" s="53">
        <f>I913</f>
        <v>74420.8</v>
      </c>
      <c r="J912" s="63"/>
      <c r="K912" s="63"/>
      <c r="L912" s="63"/>
      <c r="M912" s="63"/>
      <c r="N912" s="63"/>
      <c r="O912" s="63"/>
      <c r="P912" s="63"/>
      <c r="Q912" s="63"/>
      <c r="R912" s="63"/>
    </row>
    <row r="913" spans="1:18" ht="37.5">
      <c r="A913" s="50" t="s">
        <v>622</v>
      </c>
      <c r="B913" s="51">
        <v>212</v>
      </c>
      <c r="C913" s="52" t="s">
        <v>618</v>
      </c>
      <c r="D913" s="52" t="s">
        <v>534</v>
      </c>
      <c r="E913" s="52" t="s">
        <v>44</v>
      </c>
      <c r="F913" s="52"/>
      <c r="G913" s="53">
        <f>G914+G917</f>
        <v>69058.4</v>
      </c>
      <c r="H913" s="53">
        <f>H914+H917</f>
        <v>74094.1</v>
      </c>
      <c r="I913" s="53">
        <f>I914+I917</f>
        <v>74420.8</v>
      </c>
      <c r="J913" s="63"/>
      <c r="K913" s="63"/>
      <c r="L913" s="63"/>
      <c r="M913" s="63"/>
      <c r="N913" s="63"/>
      <c r="O913" s="63"/>
      <c r="P913" s="63"/>
      <c r="Q913" s="63"/>
      <c r="R913" s="63"/>
    </row>
    <row r="914" spans="1:18" ht="37.5">
      <c r="A914" s="50" t="s">
        <v>623</v>
      </c>
      <c r="B914" s="51">
        <v>212</v>
      </c>
      <c r="C914" s="52" t="s">
        <v>618</v>
      </c>
      <c r="D914" s="52" t="s">
        <v>534</v>
      </c>
      <c r="E914" s="52" t="s">
        <v>45</v>
      </c>
      <c r="F914" s="52"/>
      <c r="G914" s="53">
        <f aca="true" t="shared" si="102" ref="G914:I915">G915</f>
        <v>64275</v>
      </c>
      <c r="H914" s="2">
        <f t="shared" si="102"/>
        <v>69185</v>
      </c>
      <c r="I914" s="53">
        <f t="shared" si="102"/>
        <v>69563</v>
      </c>
      <c r="J914" s="63"/>
      <c r="K914" s="63"/>
      <c r="L914" s="63"/>
      <c r="M914" s="63"/>
      <c r="N914" s="63"/>
      <c r="O914" s="63"/>
      <c r="P914" s="63"/>
      <c r="Q914" s="63"/>
      <c r="R914" s="63"/>
    </row>
    <row r="915" spans="1:18" ht="37.5">
      <c r="A915" s="50" t="s">
        <v>610</v>
      </c>
      <c r="B915" s="51">
        <v>212</v>
      </c>
      <c r="C915" s="52" t="s">
        <v>618</v>
      </c>
      <c r="D915" s="52" t="s">
        <v>534</v>
      </c>
      <c r="E915" s="52" t="s">
        <v>46</v>
      </c>
      <c r="F915" s="52"/>
      <c r="G915" s="53">
        <f t="shared" si="102"/>
        <v>64275</v>
      </c>
      <c r="H915" s="53">
        <f t="shared" si="102"/>
        <v>69185</v>
      </c>
      <c r="I915" s="53">
        <f t="shared" si="102"/>
        <v>69563</v>
      </c>
      <c r="J915" s="63"/>
      <c r="K915" s="63"/>
      <c r="L915" s="63"/>
      <c r="M915" s="63"/>
      <c r="N915" s="63"/>
      <c r="O915" s="63"/>
      <c r="P915" s="63"/>
      <c r="Q915" s="63"/>
      <c r="R915" s="63"/>
    </row>
    <row r="916" spans="1:18" ht="37.5">
      <c r="A916" s="50" t="s">
        <v>590</v>
      </c>
      <c r="B916" s="51">
        <v>212</v>
      </c>
      <c r="C916" s="52" t="s">
        <v>620</v>
      </c>
      <c r="D916" s="52" t="s">
        <v>534</v>
      </c>
      <c r="E916" s="52" t="s">
        <v>46</v>
      </c>
      <c r="F916" s="52" t="s">
        <v>591</v>
      </c>
      <c r="G916" s="54">
        <v>64275</v>
      </c>
      <c r="H916" s="26">
        <v>69185</v>
      </c>
      <c r="I916" s="53">
        <v>69563</v>
      </c>
      <c r="J916" s="63"/>
      <c r="K916" s="63"/>
      <c r="L916" s="63"/>
      <c r="M916" s="63"/>
      <c r="N916" s="63"/>
      <c r="O916" s="63"/>
      <c r="P916" s="63"/>
      <c r="Q916" s="63"/>
      <c r="R916" s="63"/>
    </row>
    <row r="917" spans="1:18" ht="56.25">
      <c r="A917" s="50" t="s">
        <v>508</v>
      </c>
      <c r="B917" s="51">
        <v>212</v>
      </c>
      <c r="C917" s="52" t="s">
        <v>618</v>
      </c>
      <c r="D917" s="52" t="s">
        <v>534</v>
      </c>
      <c r="E917" s="52" t="s">
        <v>47</v>
      </c>
      <c r="F917" s="52"/>
      <c r="G917" s="54">
        <f>G918+G925+G930</f>
        <v>4783.4</v>
      </c>
      <c r="H917" s="54">
        <f>H918+H925+H930</f>
        <v>4909.1</v>
      </c>
      <c r="I917" s="54">
        <f>I918+I925+I930</f>
        <v>4857.8</v>
      </c>
      <c r="J917" s="63"/>
      <c r="K917" s="63"/>
      <c r="L917" s="63"/>
      <c r="M917" s="63"/>
      <c r="N917" s="63"/>
      <c r="O917" s="63"/>
      <c r="P917" s="63"/>
      <c r="Q917" s="63"/>
      <c r="R917" s="63"/>
    </row>
    <row r="918" spans="1:18" ht="37.5">
      <c r="A918" s="50" t="s">
        <v>609</v>
      </c>
      <c r="B918" s="51">
        <v>212</v>
      </c>
      <c r="C918" s="52" t="s">
        <v>620</v>
      </c>
      <c r="D918" s="52" t="s">
        <v>534</v>
      </c>
      <c r="E918" s="52" t="s">
        <v>48</v>
      </c>
      <c r="F918" s="52"/>
      <c r="G918" s="68">
        <f>G919+G921+G923</f>
        <v>792.8</v>
      </c>
      <c r="H918" s="68">
        <f>H919+H921+H923</f>
        <v>788.8</v>
      </c>
      <c r="I918" s="68">
        <f>I919+I921+I923</f>
        <v>788.8</v>
      </c>
      <c r="J918" s="63"/>
      <c r="K918" s="63"/>
      <c r="L918" s="63"/>
      <c r="M918" s="63"/>
      <c r="N918" s="63"/>
      <c r="O918" s="63"/>
      <c r="P918" s="63"/>
      <c r="Q918" s="63"/>
      <c r="R918" s="63"/>
    </row>
    <row r="919" spans="1:18" ht="75">
      <c r="A919" s="50" t="s">
        <v>513</v>
      </c>
      <c r="B919" s="52" t="s">
        <v>615</v>
      </c>
      <c r="C919" s="52" t="s">
        <v>618</v>
      </c>
      <c r="D919" s="52" t="s">
        <v>534</v>
      </c>
      <c r="E919" s="52" t="s">
        <v>58</v>
      </c>
      <c r="F919" s="52"/>
      <c r="G919" s="69">
        <f>G920</f>
        <v>180.8</v>
      </c>
      <c r="H919" s="86">
        <f>H920</f>
        <v>180.8</v>
      </c>
      <c r="I919" s="69">
        <f>I920</f>
        <v>180.8</v>
      </c>
      <c r="J919" s="63"/>
      <c r="K919" s="63"/>
      <c r="L919" s="63"/>
      <c r="M919" s="63"/>
      <c r="N919" s="63"/>
      <c r="O919" s="63"/>
      <c r="P919" s="63"/>
      <c r="Q919" s="63"/>
      <c r="R919" s="63"/>
    </row>
    <row r="920" spans="1:18" ht="37.5">
      <c r="A920" s="50" t="s">
        <v>590</v>
      </c>
      <c r="B920" s="52" t="s">
        <v>615</v>
      </c>
      <c r="C920" s="52" t="s">
        <v>618</v>
      </c>
      <c r="D920" s="52" t="s">
        <v>534</v>
      </c>
      <c r="E920" s="52" t="s">
        <v>58</v>
      </c>
      <c r="F920" s="52" t="s">
        <v>591</v>
      </c>
      <c r="G920" s="69">
        <v>180.8</v>
      </c>
      <c r="H920" s="86">
        <v>180.8</v>
      </c>
      <c r="I920" s="69">
        <v>180.8</v>
      </c>
      <c r="J920" s="63"/>
      <c r="K920" s="63"/>
      <c r="L920" s="63"/>
      <c r="M920" s="63"/>
      <c r="N920" s="63"/>
      <c r="O920" s="63"/>
      <c r="P920" s="63"/>
      <c r="Q920" s="63"/>
      <c r="R920" s="63"/>
    </row>
    <row r="921" spans="1:18" ht="37.5">
      <c r="A921" s="50" t="s">
        <v>491</v>
      </c>
      <c r="B921" s="51">
        <v>212</v>
      </c>
      <c r="C921" s="52" t="s">
        <v>620</v>
      </c>
      <c r="D921" s="52" t="s">
        <v>534</v>
      </c>
      <c r="E921" s="52" t="s">
        <v>59</v>
      </c>
      <c r="F921" s="52"/>
      <c r="G921" s="54">
        <f>G922</f>
        <v>606</v>
      </c>
      <c r="H921" s="26">
        <f>H922</f>
        <v>602</v>
      </c>
      <c r="I921" s="54">
        <f>I922</f>
        <v>602</v>
      </c>
      <c r="J921" s="63"/>
      <c r="K921" s="63"/>
      <c r="L921" s="63"/>
      <c r="M921" s="63"/>
      <c r="N921" s="63"/>
      <c r="O921" s="63"/>
      <c r="P921" s="63"/>
      <c r="Q921" s="63"/>
      <c r="R921" s="63"/>
    </row>
    <row r="922" spans="1:18" ht="37.5">
      <c r="A922" s="50" t="s">
        <v>590</v>
      </c>
      <c r="B922" s="51">
        <v>212</v>
      </c>
      <c r="C922" s="52" t="s">
        <v>620</v>
      </c>
      <c r="D922" s="52" t="s">
        <v>534</v>
      </c>
      <c r="E922" s="52" t="s">
        <v>59</v>
      </c>
      <c r="F922" s="52" t="s">
        <v>591</v>
      </c>
      <c r="G922" s="54">
        <v>606</v>
      </c>
      <c r="H922" s="26">
        <v>602</v>
      </c>
      <c r="I922" s="54">
        <v>602</v>
      </c>
      <c r="J922" s="63"/>
      <c r="K922" s="63"/>
      <c r="L922" s="63"/>
      <c r="M922" s="63"/>
      <c r="N922" s="63"/>
      <c r="O922" s="63"/>
      <c r="P922" s="63"/>
      <c r="Q922" s="63"/>
      <c r="R922" s="63"/>
    </row>
    <row r="923" spans="1:18" ht="37.5">
      <c r="A923" s="50" t="s">
        <v>491</v>
      </c>
      <c r="B923" s="51">
        <v>212</v>
      </c>
      <c r="C923" s="52" t="s">
        <v>620</v>
      </c>
      <c r="D923" s="52" t="s">
        <v>534</v>
      </c>
      <c r="E923" s="52" t="s">
        <v>60</v>
      </c>
      <c r="F923" s="52"/>
      <c r="G923" s="54">
        <f>G924</f>
        <v>6</v>
      </c>
      <c r="H923" s="26">
        <f>H924</f>
        <v>6</v>
      </c>
      <c r="I923" s="54">
        <f>I924</f>
        <v>6</v>
      </c>
      <c r="J923" s="63"/>
      <c r="K923" s="63"/>
      <c r="L923" s="63"/>
      <c r="M923" s="63"/>
      <c r="N923" s="63"/>
      <c r="O923" s="63"/>
      <c r="P923" s="63"/>
      <c r="Q923" s="63"/>
      <c r="R923" s="63"/>
    </row>
    <row r="924" spans="1:18" ht="37.5">
      <c r="A924" s="50" t="s">
        <v>590</v>
      </c>
      <c r="B924" s="51">
        <v>212</v>
      </c>
      <c r="C924" s="52" t="s">
        <v>620</v>
      </c>
      <c r="D924" s="52" t="s">
        <v>534</v>
      </c>
      <c r="E924" s="52" t="s">
        <v>60</v>
      </c>
      <c r="F924" s="52" t="s">
        <v>591</v>
      </c>
      <c r="G924" s="54">
        <v>6</v>
      </c>
      <c r="H924" s="26">
        <v>6</v>
      </c>
      <c r="I924" s="54">
        <v>6</v>
      </c>
      <c r="J924" s="63"/>
      <c r="K924" s="63"/>
      <c r="L924" s="63"/>
      <c r="M924" s="63"/>
      <c r="N924" s="63"/>
      <c r="O924" s="63"/>
      <c r="P924" s="63"/>
      <c r="Q924" s="63"/>
      <c r="R924" s="63"/>
    </row>
    <row r="925" spans="1:18" ht="56.25">
      <c r="A925" s="50" t="s">
        <v>461</v>
      </c>
      <c r="B925" s="51">
        <v>212</v>
      </c>
      <c r="C925" s="52" t="s">
        <v>620</v>
      </c>
      <c r="D925" s="52" t="s">
        <v>534</v>
      </c>
      <c r="E925" s="52" t="s">
        <v>61</v>
      </c>
      <c r="F925" s="52"/>
      <c r="G925" s="54">
        <f>G926+G928</f>
        <v>2700</v>
      </c>
      <c r="H925" s="26">
        <f>H926+H928</f>
        <v>2700</v>
      </c>
      <c r="I925" s="54">
        <f>I926+I928</f>
        <v>2700</v>
      </c>
      <c r="J925" s="63"/>
      <c r="K925" s="63"/>
      <c r="L925" s="63"/>
      <c r="M925" s="63"/>
      <c r="N925" s="63"/>
      <c r="O925" s="63"/>
      <c r="P925" s="63"/>
      <c r="Q925" s="63"/>
      <c r="R925" s="63"/>
    </row>
    <row r="926" spans="1:18" ht="75">
      <c r="A926" s="64" t="s">
        <v>478</v>
      </c>
      <c r="B926" s="51">
        <v>212</v>
      </c>
      <c r="C926" s="52" t="s">
        <v>620</v>
      </c>
      <c r="D926" s="52" t="s">
        <v>534</v>
      </c>
      <c r="E926" s="52" t="s">
        <v>62</v>
      </c>
      <c r="F926" s="52"/>
      <c r="G926" s="54">
        <f>G927</f>
        <v>2000</v>
      </c>
      <c r="H926" s="26">
        <f>H927</f>
        <v>2000</v>
      </c>
      <c r="I926" s="54">
        <f>I927</f>
        <v>2000</v>
      </c>
      <c r="J926" s="63"/>
      <c r="K926" s="63"/>
      <c r="L926" s="63"/>
      <c r="M926" s="63"/>
      <c r="N926" s="63"/>
      <c r="O926" s="63"/>
      <c r="P926" s="63"/>
      <c r="Q926" s="63"/>
      <c r="R926" s="63"/>
    </row>
    <row r="927" spans="1:18" ht="37.5">
      <c r="A927" s="50" t="s">
        <v>590</v>
      </c>
      <c r="B927" s="51">
        <v>212</v>
      </c>
      <c r="C927" s="52" t="s">
        <v>620</v>
      </c>
      <c r="D927" s="52" t="s">
        <v>534</v>
      </c>
      <c r="E927" s="52" t="s">
        <v>62</v>
      </c>
      <c r="F927" s="52" t="s">
        <v>591</v>
      </c>
      <c r="G927" s="54">
        <v>2000</v>
      </c>
      <c r="H927" s="26">
        <v>2000</v>
      </c>
      <c r="I927" s="54">
        <v>2000</v>
      </c>
      <c r="J927" s="63"/>
      <c r="K927" s="63"/>
      <c r="L927" s="63"/>
      <c r="M927" s="63"/>
      <c r="N927" s="63"/>
      <c r="O927" s="63"/>
      <c r="P927" s="63"/>
      <c r="Q927" s="63"/>
      <c r="R927" s="63"/>
    </row>
    <row r="928" spans="1:18" ht="75">
      <c r="A928" s="64" t="s">
        <v>478</v>
      </c>
      <c r="B928" s="51">
        <v>212</v>
      </c>
      <c r="C928" s="52" t="s">
        <v>620</v>
      </c>
      <c r="D928" s="52" t="s">
        <v>534</v>
      </c>
      <c r="E928" s="52" t="s">
        <v>63</v>
      </c>
      <c r="F928" s="52"/>
      <c r="G928" s="54">
        <f>G929</f>
        <v>700</v>
      </c>
      <c r="H928" s="26">
        <f>H929</f>
        <v>700</v>
      </c>
      <c r="I928" s="54">
        <f>I929</f>
        <v>700</v>
      </c>
      <c r="J928" s="63"/>
      <c r="K928" s="63"/>
      <c r="L928" s="63"/>
      <c r="M928" s="63"/>
      <c r="N928" s="63"/>
      <c r="O928" s="63"/>
      <c r="P928" s="63"/>
      <c r="Q928" s="63"/>
      <c r="R928" s="63"/>
    </row>
    <row r="929" spans="1:18" ht="37.5">
      <c r="A929" s="50" t="s">
        <v>590</v>
      </c>
      <c r="B929" s="51">
        <v>212</v>
      </c>
      <c r="C929" s="52" t="s">
        <v>620</v>
      </c>
      <c r="D929" s="52" t="s">
        <v>534</v>
      </c>
      <c r="E929" s="52" t="s">
        <v>63</v>
      </c>
      <c r="F929" s="52" t="s">
        <v>591</v>
      </c>
      <c r="G929" s="54">
        <v>700</v>
      </c>
      <c r="H929" s="26">
        <v>700</v>
      </c>
      <c r="I929" s="54">
        <v>700</v>
      </c>
      <c r="J929" s="63"/>
      <c r="K929" s="63"/>
      <c r="L929" s="63"/>
      <c r="M929" s="63"/>
      <c r="N929" s="63"/>
      <c r="O929" s="63"/>
      <c r="P929" s="63"/>
      <c r="Q929" s="63"/>
      <c r="R929" s="63"/>
    </row>
    <row r="930" spans="1:18" ht="93.75">
      <c r="A930" s="50" t="s">
        <v>505</v>
      </c>
      <c r="B930" s="51">
        <v>212</v>
      </c>
      <c r="C930" s="52" t="s">
        <v>620</v>
      </c>
      <c r="D930" s="52" t="s">
        <v>534</v>
      </c>
      <c r="E930" s="52" t="s">
        <v>64</v>
      </c>
      <c r="F930" s="52"/>
      <c r="G930" s="54">
        <f aca="true" t="shared" si="103" ref="G930:I931">G931</f>
        <v>1290.6</v>
      </c>
      <c r="H930" s="26">
        <f t="shared" si="103"/>
        <v>1420.3</v>
      </c>
      <c r="I930" s="54">
        <f t="shared" si="103"/>
        <v>1369</v>
      </c>
      <c r="J930" s="63"/>
      <c r="K930" s="63"/>
      <c r="L930" s="63"/>
      <c r="M930" s="63"/>
      <c r="N930" s="63"/>
      <c r="O930" s="63"/>
      <c r="P930" s="63"/>
      <c r="Q930" s="63"/>
      <c r="R930" s="63"/>
    </row>
    <row r="931" spans="1:18" ht="75">
      <c r="A931" s="64" t="s">
        <v>438</v>
      </c>
      <c r="B931" s="51">
        <v>212</v>
      </c>
      <c r="C931" s="52" t="s">
        <v>620</v>
      </c>
      <c r="D931" s="52" t="s">
        <v>534</v>
      </c>
      <c r="E931" s="52" t="s">
        <v>65</v>
      </c>
      <c r="F931" s="52"/>
      <c r="G931" s="54">
        <f t="shared" si="103"/>
        <v>1290.6</v>
      </c>
      <c r="H931" s="54">
        <f t="shared" si="103"/>
        <v>1420.3</v>
      </c>
      <c r="I931" s="54">
        <f t="shared" si="103"/>
        <v>1369</v>
      </c>
      <c r="J931" s="63"/>
      <c r="K931" s="63"/>
      <c r="L931" s="63"/>
      <c r="M931" s="63"/>
      <c r="N931" s="63"/>
      <c r="O931" s="63"/>
      <c r="P931" s="63"/>
      <c r="Q931" s="63"/>
      <c r="R931" s="63"/>
    </row>
    <row r="932" spans="1:18" ht="37.5">
      <c r="A932" s="50" t="s">
        <v>590</v>
      </c>
      <c r="B932" s="51">
        <v>212</v>
      </c>
      <c r="C932" s="52" t="s">
        <v>620</v>
      </c>
      <c r="D932" s="52" t="s">
        <v>534</v>
      </c>
      <c r="E932" s="52" t="s">
        <v>65</v>
      </c>
      <c r="F932" s="52" t="s">
        <v>591</v>
      </c>
      <c r="G932" s="54">
        <v>1290.6</v>
      </c>
      <c r="H932" s="26">
        <v>1420.3</v>
      </c>
      <c r="I932" s="54">
        <v>1369</v>
      </c>
      <c r="J932" s="63"/>
      <c r="K932" s="63"/>
      <c r="L932" s="63"/>
      <c r="M932" s="63"/>
      <c r="N932" s="63"/>
      <c r="O932" s="63"/>
      <c r="P932" s="63"/>
      <c r="Q932" s="63"/>
      <c r="R932" s="63"/>
    </row>
    <row r="933" spans="1:18" ht="18.75">
      <c r="A933" s="50" t="s">
        <v>621</v>
      </c>
      <c r="B933" s="51">
        <v>212</v>
      </c>
      <c r="C933" s="52" t="s">
        <v>618</v>
      </c>
      <c r="D933" s="52" t="s">
        <v>548</v>
      </c>
      <c r="E933" s="52"/>
      <c r="F933" s="67"/>
      <c r="G933" s="54">
        <f>G934+G949+G952</f>
        <v>5021.3</v>
      </c>
      <c r="H933" s="54">
        <f>H934+H949+H952</f>
        <v>5277.3</v>
      </c>
      <c r="I933" s="54">
        <f>I934+I949+I952</f>
        <v>5294.3</v>
      </c>
      <c r="J933" s="63"/>
      <c r="K933" s="63"/>
      <c r="L933" s="63"/>
      <c r="M933" s="63"/>
      <c r="N933" s="63"/>
      <c r="O933" s="63"/>
      <c r="P933" s="63"/>
      <c r="Q933" s="63"/>
      <c r="R933" s="63"/>
    </row>
    <row r="934" spans="1:18" ht="37.5">
      <c r="A934" s="50" t="s">
        <v>622</v>
      </c>
      <c r="B934" s="51">
        <v>212</v>
      </c>
      <c r="C934" s="52" t="s">
        <v>618</v>
      </c>
      <c r="D934" s="52" t="s">
        <v>548</v>
      </c>
      <c r="E934" s="52" t="s">
        <v>44</v>
      </c>
      <c r="F934" s="67"/>
      <c r="G934" s="54">
        <f>G935+G941</f>
        <v>4857.3</v>
      </c>
      <c r="H934" s="54">
        <f>H935+H941</f>
        <v>5273.3</v>
      </c>
      <c r="I934" s="54">
        <f>I935+I941</f>
        <v>5290.3</v>
      </c>
      <c r="J934" s="63"/>
      <c r="K934" s="63"/>
      <c r="L934" s="63"/>
      <c r="M934" s="63"/>
      <c r="N934" s="63"/>
      <c r="O934" s="63"/>
      <c r="P934" s="63"/>
      <c r="Q934" s="63"/>
      <c r="R934" s="63"/>
    </row>
    <row r="935" spans="1:18" ht="56.25">
      <c r="A935" s="50" t="s">
        <v>507</v>
      </c>
      <c r="B935" s="51">
        <v>212</v>
      </c>
      <c r="C935" s="52" t="s">
        <v>618</v>
      </c>
      <c r="D935" s="52" t="s">
        <v>548</v>
      </c>
      <c r="E935" s="52" t="s">
        <v>66</v>
      </c>
      <c r="F935" s="52"/>
      <c r="G935" s="54">
        <f aca="true" t="shared" si="104" ref="G935:I936">G936</f>
        <v>4198</v>
      </c>
      <c r="H935" s="54">
        <f t="shared" si="104"/>
        <v>4564</v>
      </c>
      <c r="I935" s="54">
        <f t="shared" si="104"/>
        <v>4581</v>
      </c>
      <c r="J935" s="63"/>
      <c r="K935" s="63"/>
      <c r="L935" s="63"/>
      <c r="M935" s="63"/>
      <c r="N935" s="63"/>
      <c r="O935" s="63"/>
      <c r="P935" s="63"/>
      <c r="Q935" s="63"/>
      <c r="R935" s="63"/>
    </row>
    <row r="936" spans="1:18" ht="18.75">
      <c r="A936" s="50" t="s">
        <v>531</v>
      </c>
      <c r="B936" s="51">
        <v>212</v>
      </c>
      <c r="C936" s="52" t="s">
        <v>618</v>
      </c>
      <c r="D936" s="52" t="s">
        <v>548</v>
      </c>
      <c r="E936" s="52" t="s">
        <v>67</v>
      </c>
      <c r="F936" s="52"/>
      <c r="G936" s="54">
        <f t="shared" si="104"/>
        <v>4198</v>
      </c>
      <c r="H936" s="54">
        <f t="shared" si="104"/>
        <v>4564</v>
      </c>
      <c r="I936" s="54">
        <f t="shared" si="104"/>
        <v>4581</v>
      </c>
      <c r="J936" s="63"/>
      <c r="K936" s="63"/>
      <c r="L936" s="63"/>
      <c r="M936" s="63"/>
      <c r="N936" s="63"/>
      <c r="O936" s="63"/>
      <c r="P936" s="63"/>
      <c r="Q936" s="63"/>
      <c r="R936" s="63"/>
    </row>
    <row r="937" spans="1:18" ht="37.5">
      <c r="A937" s="50" t="s">
        <v>637</v>
      </c>
      <c r="B937" s="51">
        <v>212</v>
      </c>
      <c r="C937" s="52" t="s">
        <v>618</v>
      </c>
      <c r="D937" s="52" t="s">
        <v>548</v>
      </c>
      <c r="E937" s="52" t="s">
        <v>68</v>
      </c>
      <c r="F937" s="52"/>
      <c r="G937" s="54">
        <f>G938+G939+G940</f>
        <v>4198</v>
      </c>
      <c r="H937" s="54">
        <f>H938+H939+H940</f>
        <v>4564</v>
      </c>
      <c r="I937" s="54">
        <f>I938+I939+I940</f>
        <v>4581</v>
      </c>
      <c r="J937" s="63"/>
      <c r="K937" s="63"/>
      <c r="L937" s="63"/>
      <c r="M937" s="63"/>
      <c r="N937" s="63"/>
      <c r="O937" s="63"/>
      <c r="P937" s="63"/>
      <c r="Q937" s="63"/>
      <c r="R937" s="63"/>
    </row>
    <row r="938" spans="1:18" ht="93.75">
      <c r="A938" s="50" t="s">
        <v>532</v>
      </c>
      <c r="B938" s="51">
        <v>212</v>
      </c>
      <c r="C938" s="52" t="s">
        <v>618</v>
      </c>
      <c r="D938" s="52" t="s">
        <v>548</v>
      </c>
      <c r="E938" s="52" t="s">
        <v>68</v>
      </c>
      <c r="F938" s="52" t="s">
        <v>535</v>
      </c>
      <c r="G938" s="54">
        <v>3843.3</v>
      </c>
      <c r="H938" s="26">
        <v>4159.4</v>
      </c>
      <c r="I938" s="54">
        <v>4159.4</v>
      </c>
      <c r="J938" s="63"/>
      <c r="K938" s="63"/>
      <c r="L938" s="63"/>
      <c r="M938" s="63"/>
      <c r="N938" s="63"/>
      <c r="O938" s="63"/>
      <c r="P938" s="63"/>
      <c r="Q938" s="63"/>
      <c r="R938" s="63"/>
    </row>
    <row r="939" spans="1:18" ht="37.5">
      <c r="A939" s="50" t="s">
        <v>544</v>
      </c>
      <c r="B939" s="51">
        <v>212</v>
      </c>
      <c r="C939" s="52" t="s">
        <v>618</v>
      </c>
      <c r="D939" s="52" t="s">
        <v>548</v>
      </c>
      <c r="E939" s="52" t="s">
        <v>68</v>
      </c>
      <c r="F939" s="52" t="s">
        <v>538</v>
      </c>
      <c r="G939" s="54">
        <v>349.7</v>
      </c>
      <c r="H939" s="26">
        <v>399.6</v>
      </c>
      <c r="I939" s="54">
        <v>416.6</v>
      </c>
      <c r="J939" s="63"/>
      <c r="K939" s="63"/>
      <c r="L939" s="63"/>
      <c r="M939" s="63"/>
      <c r="N939" s="63"/>
      <c r="O939" s="63"/>
      <c r="P939" s="63"/>
      <c r="Q939" s="63"/>
      <c r="R939" s="63"/>
    </row>
    <row r="940" spans="1:18" ht="18.75">
      <c r="A940" s="50" t="s">
        <v>537</v>
      </c>
      <c r="B940" s="51">
        <v>212</v>
      </c>
      <c r="C940" s="52" t="s">
        <v>618</v>
      </c>
      <c r="D940" s="52" t="s">
        <v>548</v>
      </c>
      <c r="E940" s="52" t="s">
        <v>68</v>
      </c>
      <c r="F940" s="52" t="s">
        <v>539</v>
      </c>
      <c r="G940" s="54">
        <v>5</v>
      </c>
      <c r="H940" s="26">
        <v>5</v>
      </c>
      <c r="I940" s="54">
        <v>5</v>
      </c>
      <c r="J940" s="63"/>
      <c r="K940" s="63"/>
      <c r="L940" s="63"/>
      <c r="M940" s="63"/>
      <c r="N940" s="63"/>
      <c r="O940" s="63"/>
      <c r="P940" s="63"/>
      <c r="Q940" s="63"/>
      <c r="R940" s="63"/>
    </row>
    <row r="941" spans="1:18" ht="56.25">
      <c r="A941" s="50" t="s">
        <v>508</v>
      </c>
      <c r="B941" s="51">
        <v>212</v>
      </c>
      <c r="C941" s="52" t="s">
        <v>618</v>
      </c>
      <c r="D941" s="52" t="s">
        <v>548</v>
      </c>
      <c r="E941" s="52" t="s">
        <v>47</v>
      </c>
      <c r="F941" s="52"/>
      <c r="G941" s="54">
        <f>G942</f>
        <v>659.3</v>
      </c>
      <c r="H941" s="54">
        <f>H942</f>
        <v>709.3</v>
      </c>
      <c r="I941" s="54">
        <f>I942</f>
        <v>709.3</v>
      </c>
      <c r="J941" s="63"/>
      <c r="K941" s="63"/>
      <c r="L941" s="63"/>
      <c r="M941" s="63"/>
      <c r="N941" s="63"/>
      <c r="O941" s="63"/>
      <c r="P941" s="63"/>
      <c r="Q941" s="63"/>
      <c r="R941" s="63"/>
    </row>
    <row r="942" spans="1:18" ht="18.75">
      <c r="A942" s="50" t="s">
        <v>613</v>
      </c>
      <c r="B942" s="51">
        <v>212</v>
      </c>
      <c r="C942" s="52" t="s">
        <v>618</v>
      </c>
      <c r="D942" s="52" t="s">
        <v>548</v>
      </c>
      <c r="E942" s="52" t="s">
        <v>69</v>
      </c>
      <c r="F942" s="52"/>
      <c r="G942" s="54">
        <f>G943+G946</f>
        <v>659.3</v>
      </c>
      <c r="H942" s="54">
        <f>H943+H946</f>
        <v>709.3</v>
      </c>
      <c r="I942" s="54">
        <f>I943+I946</f>
        <v>709.3</v>
      </c>
      <c r="J942" s="63"/>
      <c r="K942" s="63"/>
      <c r="L942" s="63"/>
      <c r="M942" s="63"/>
      <c r="N942" s="63"/>
      <c r="O942" s="63"/>
      <c r="P942" s="63"/>
      <c r="Q942" s="63"/>
      <c r="R942" s="63"/>
    </row>
    <row r="943" spans="1:18" ht="37.5">
      <c r="A943" s="50" t="s">
        <v>511</v>
      </c>
      <c r="B943" s="51">
        <v>212</v>
      </c>
      <c r="C943" s="52" t="s">
        <v>618</v>
      </c>
      <c r="D943" s="52" t="s">
        <v>548</v>
      </c>
      <c r="E943" s="52" t="s">
        <v>70</v>
      </c>
      <c r="F943" s="52"/>
      <c r="G943" s="54">
        <f>G945+G944</f>
        <v>609.3</v>
      </c>
      <c r="H943" s="54">
        <f>H945+H944</f>
        <v>609.3</v>
      </c>
      <c r="I943" s="54">
        <f>I945+I944</f>
        <v>609.3</v>
      </c>
      <c r="J943" s="63"/>
      <c r="K943" s="63"/>
      <c r="L943" s="63"/>
      <c r="M943" s="63"/>
      <c r="N943" s="63"/>
      <c r="O943" s="63"/>
      <c r="P943" s="63"/>
      <c r="Q943" s="63"/>
      <c r="R943" s="63"/>
    </row>
    <row r="944" spans="1:18" ht="93.75">
      <c r="A944" s="50" t="s">
        <v>532</v>
      </c>
      <c r="B944" s="51">
        <v>212</v>
      </c>
      <c r="C944" s="52" t="s">
        <v>618</v>
      </c>
      <c r="D944" s="52" t="s">
        <v>548</v>
      </c>
      <c r="E944" s="52" t="s">
        <v>70</v>
      </c>
      <c r="F944" s="52" t="s">
        <v>535</v>
      </c>
      <c r="G944" s="54">
        <v>60</v>
      </c>
      <c r="H944" s="26">
        <v>60</v>
      </c>
      <c r="I944" s="54">
        <v>60</v>
      </c>
      <c r="J944" s="63"/>
      <c r="K944" s="63"/>
      <c r="L944" s="63"/>
      <c r="M944" s="63"/>
      <c r="N944" s="63"/>
      <c r="O944" s="63"/>
      <c r="P944" s="63"/>
      <c r="Q944" s="63"/>
      <c r="R944" s="63"/>
    </row>
    <row r="945" spans="1:18" ht="37.5">
      <c r="A945" s="50" t="s">
        <v>544</v>
      </c>
      <c r="B945" s="51">
        <v>212</v>
      </c>
      <c r="C945" s="52" t="s">
        <v>618</v>
      </c>
      <c r="D945" s="52" t="s">
        <v>548</v>
      </c>
      <c r="E945" s="52" t="s">
        <v>70</v>
      </c>
      <c r="F945" s="52" t="s">
        <v>538</v>
      </c>
      <c r="G945" s="54">
        <v>549.3</v>
      </c>
      <c r="H945" s="26">
        <v>549.3</v>
      </c>
      <c r="I945" s="54">
        <v>549.3</v>
      </c>
      <c r="J945" s="63"/>
      <c r="K945" s="63"/>
      <c r="L945" s="63"/>
      <c r="M945" s="63"/>
      <c r="N945" s="63"/>
      <c r="O945" s="63"/>
      <c r="P945" s="63"/>
      <c r="Q945" s="63"/>
      <c r="R945" s="63"/>
    </row>
    <row r="946" spans="1:18" ht="56.25">
      <c r="A946" s="50" t="s">
        <v>512</v>
      </c>
      <c r="B946" s="51">
        <v>212</v>
      </c>
      <c r="C946" s="52" t="s">
        <v>618</v>
      </c>
      <c r="D946" s="52" t="s">
        <v>548</v>
      </c>
      <c r="E946" s="52" t="s">
        <v>71</v>
      </c>
      <c r="F946" s="52"/>
      <c r="G946" s="54">
        <f>G947+G948</f>
        <v>50</v>
      </c>
      <c r="H946" s="54">
        <f>H947+H948</f>
        <v>100</v>
      </c>
      <c r="I946" s="54">
        <f>I947+I948</f>
        <v>100</v>
      </c>
      <c r="J946" s="63"/>
      <c r="K946" s="63"/>
      <c r="L946" s="63"/>
      <c r="M946" s="63"/>
      <c r="N946" s="63"/>
      <c r="O946" s="63"/>
      <c r="P946" s="63"/>
      <c r="Q946" s="63"/>
      <c r="R946" s="63"/>
    </row>
    <row r="947" spans="1:18" ht="93.75">
      <c r="A947" s="50" t="s">
        <v>532</v>
      </c>
      <c r="B947" s="51">
        <v>212</v>
      </c>
      <c r="C947" s="52" t="s">
        <v>618</v>
      </c>
      <c r="D947" s="52" t="s">
        <v>548</v>
      </c>
      <c r="E947" s="52" t="s">
        <v>71</v>
      </c>
      <c r="F947" s="52" t="s">
        <v>535</v>
      </c>
      <c r="G947" s="54">
        <v>50</v>
      </c>
      <c r="H947" s="26">
        <v>50</v>
      </c>
      <c r="I947" s="54">
        <v>50</v>
      </c>
      <c r="J947" s="63"/>
      <c r="K947" s="63"/>
      <c r="L947" s="63"/>
      <c r="M947" s="63"/>
      <c r="N947" s="63"/>
      <c r="O947" s="63"/>
      <c r="P947" s="63"/>
      <c r="Q947" s="63"/>
      <c r="R947" s="63"/>
    </row>
    <row r="948" spans="1:18" ht="37.5">
      <c r="A948" s="50" t="s">
        <v>544</v>
      </c>
      <c r="B948" s="51">
        <v>212</v>
      </c>
      <c r="C948" s="52" t="s">
        <v>618</v>
      </c>
      <c r="D948" s="52" t="s">
        <v>548</v>
      </c>
      <c r="E948" s="52" t="s">
        <v>71</v>
      </c>
      <c r="F948" s="52" t="s">
        <v>538</v>
      </c>
      <c r="G948" s="54">
        <v>0</v>
      </c>
      <c r="H948" s="26">
        <v>50</v>
      </c>
      <c r="I948" s="54">
        <v>50</v>
      </c>
      <c r="J948" s="63"/>
      <c r="K948" s="63"/>
      <c r="L948" s="63"/>
      <c r="M948" s="63"/>
      <c r="N948" s="63"/>
      <c r="O948" s="63"/>
      <c r="P948" s="63"/>
      <c r="Q948" s="63"/>
      <c r="R948" s="63"/>
    </row>
    <row r="949" spans="1:18" ht="37.5">
      <c r="A949" s="50" t="s">
        <v>410</v>
      </c>
      <c r="B949" s="51">
        <v>212</v>
      </c>
      <c r="C949" s="52" t="s">
        <v>618</v>
      </c>
      <c r="D949" s="52" t="s">
        <v>548</v>
      </c>
      <c r="E949" s="52" t="s">
        <v>42</v>
      </c>
      <c r="F949" s="52"/>
      <c r="G949" s="54">
        <f aca="true" t="shared" si="105" ref="G949:I950">G950</f>
        <v>4</v>
      </c>
      <c r="H949" s="26">
        <f t="shared" si="105"/>
        <v>4</v>
      </c>
      <c r="I949" s="54">
        <f t="shared" si="105"/>
        <v>4</v>
      </c>
      <c r="J949" s="63"/>
      <c r="K949" s="63"/>
      <c r="L949" s="63"/>
      <c r="M949" s="63"/>
      <c r="N949" s="63"/>
      <c r="O949" s="63"/>
      <c r="P949" s="63"/>
      <c r="Q949" s="63"/>
      <c r="R949" s="63"/>
    </row>
    <row r="950" spans="1:18" ht="18.75">
      <c r="A950" s="50" t="s">
        <v>531</v>
      </c>
      <c r="B950" s="51">
        <v>212</v>
      </c>
      <c r="C950" s="52" t="s">
        <v>618</v>
      </c>
      <c r="D950" s="52" t="s">
        <v>548</v>
      </c>
      <c r="E950" s="52" t="s">
        <v>43</v>
      </c>
      <c r="F950" s="52"/>
      <c r="G950" s="54">
        <f t="shared" si="105"/>
        <v>4</v>
      </c>
      <c r="H950" s="26">
        <f t="shared" si="105"/>
        <v>4</v>
      </c>
      <c r="I950" s="54">
        <f t="shared" si="105"/>
        <v>4</v>
      </c>
      <c r="J950" s="63"/>
      <c r="K950" s="63"/>
      <c r="L950" s="63"/>
      <c r="M950" s="63"/>
      <c r="N950" s="63"/>
      <c r="O950" s="63"/>
      <c r="P950" s="63"/>
      <c r="Q950" s="63"/>
      <c r="R950" s="63"/>
    </row>
    <row r="951" spans="1:18" ht="37.5">
      <c r="A951" s="50" t="s">
        <v>544</v>
      </c>
      <c r="B951" s="51">
        <v>212</v>
      </c>
      <c r="C951" s="52" t="s">
        <v>618</v>
      </c>
      <c r="D951" s="52" t="s">
        <v>548</v>
      </c>
      <c r="E951" s="52" t="s">
        <v>43</v>
      </c>
      <c r="F951" s="52" t="s">
        <v>538</v>
      </c>
      <c r="G951" s="54">
        <v>4</v>
      </c>
      <c r="H951" s="26">
        <v>4</v>
      </c>
      <c r="I951" s="54">
        <v>4</v>
      </c>
      <c r="J951" s="63"/>
      <c r="K951" s="63"/>
      <c r="L951" s="63"/>
      <c r="M951" s="63"/>
      <c r="N951" s="63"/>
      <c r="O951" s="63"/>
      <c r="P951" s="63"/>
      <c r="Q951" s="63"/>
      <c r="R951" s="63"/>
    </row>
    <row r="952" spans="1:18" ht="56.25">
      <c r="A952" s="50" t="s">
        <v>4</v>
      </c>
      <c r="B952" s="51">
        <v>212</v>
      </c>
      <c r="C952" s="52" t="s">
        <v>618</v>
      </c>
      <c r="D952" s="52" t="s">
        <v>548</v>
      </c>
      <c r="E952" s="52" t="s">
        <v>26</v>
      </c>
      <c r="F952" s="52"/>
      <c r="G952" s="54">
        <f aca="true" t="shared" si="106" ref="G952:I953">G953</f>
        <v>160</v>
      </c>
      <c r="H952" s="26">
        <f t="shared" si="106"/>
        <v>0</v>
      </c>
      <c r="I952" s="54">
        <f t="shared" si="106"/>
        <v>0</v>
      </c>
      <c r="J952" s="63"/>
      <c r="K952" s="63"/>
      <c r="L952" s="63"/>
      <c r="M952" s="63"/>
      <c r="N952" s="63"/>
      <c r="O952" s="63"/>
      <c r="P952" s="63"/>
      <c r="Q952" s="63"/>
      <c r="R952" s="63"/>
    </row>
    <row r="953" spans="1:18" ht="18.75">
      <c r="A953" s="50" t="s">
        <v>613</v>
      </c>
      <c r="B953" s="51">
        <v>212</v>
      </c>
      <c r="C953" s="52" t="s">
        <v>618</v>
      </c>
      <c r="D953" s="52" t="s">
        <v>548</v>
      </c>
      <c r="E953" s="52" t="s">
        <v>27</v>
      </c>
      <c r="F953" s="52"/>
      <c r="G953" s="54">
        <f t="shared" si="106"/>
        <v>160</v>
      </c>
      <c r="H953" s="26">
        <f t="shared" si="106"/>
        <v>0</v>
      </c>
      <c r="I953" s="54">
        <f t="shared" si="106"/>
        <v>0</v>
      </c>
      <c r="J953" s="3"/>
      <c r="K953" s="3"/>
      <c r="L953" s="3"/>
      <c r="M953" s="3"/>
      <c r="N953" s="3"/>
      <c r="O953" s="3"/>
      <c r="P953" s="3"/>
      <c r="Q953" s="3"/>
      <c r="R953" s="3"/>
    </row>
    <row r="954" spans="1:18" ht="37.5">
      <c r="A954" s="50" t="s">
        <v>544</v>
      </c>
      <c r="B954" s="51">
        <v>212</v>
      </c>
      <c r="C954" s="52" t="s">
        <v>618</v>
      </c>
      <c r="D954" s="52" t="s">
        <v>548</v>
      </c>
      <c r="E954" s="52" t="s">
        <v>27</v>
      </c>
      <c r="F954" s="52" t="s">
        <v>538</v>
      </c>
      <c r="G954" s="54">
        <v>160</v>
      </c>
      <c r="H954" s="26">
        <v>0</v>
      </c>
      <c r="I954" s="54">
        <v>0</v>
      </c>
      <c r="J954" s="3"/>
      <c r="K954" s="3"/>
      <c r="L954" s="3"/>
      <c r="M954" s="3"/>
      <c r="N954" s="3"/>
      <c r="O954" s="3"/>
      <c r="P954" s="3"/>
      <c r="Q954" s="3"/>
      <c r="R954" s="3"/>
    </row>
    <row r="955" spans="1:9" ht="18.75">
      <c r="A955" s="59" t="s">
        <v>462</v>
      </c>
      <c r="B955" s="49"/>
      <c r="C955" s="49"/>
      <c r="D955" s="49"/>
      <c r="E955" s="49"/>
      <c r="F955" s="49"/>
      <c r="G955" s="55">
        <f>G12+G42+G65+G82+G148+G334+G497+G584+G880</f>
        <v>5246336.3</v>
      </c>
      <c r="H955" s="55">
        <f>H12+H42+H65+H82+H148+H334+H497+H584+H880</f>
        <v>4680684.799999999</v>
      </c>
      <c r="I955" s="55">
        <f>I12+I42+I65+I82+I148+I334+I497+I584+I880</f>
        <v>4993888.799999999</v>
      </c>
    </row>
    <row r="956" spans="1:9" ht="15.75">
      <c r="A956" s="37"/>
      <c r="B956" s="38"/>
      <c r="C956" s="39"/>
      <c r="D956" s="39"/>
      <c r="E956" s="39"/>
      <c r="F956" s="39"/>
      <c r="G956" s="40"/>
      <c r="H956" s="40"/>
      <c r="I956" s="132"/>
    </row>
    <row r="957" spans="1:9" ht="15.75">
      <c r="A957" s="37"/>
      <c r="B957" s="38"/>
      <c r="C957" s="39"/>
      <c r="D957" s="39"/>
      <c r="E957" s="39"/>
      <c r="F957" s="39"/>
      <c r="G957" s="40"/>
      <c r="H957" s="40"/>
      <c r="I957" s="41"/>
    </row>
    <row r="958" spans="1:9" ht="45.75" customHeight="1">
      <c r="A958" s="143" t="s">
        <v>680</v>
      </c>
      <c r="B958" s="143"/>
      <c r="C958" s="143"/>
      <c r="D958" s="143"/>
      <c r="E958" s="56"/>
      <c r="F958" s="57"/>
      <c r="G958" s="33"/>
      <c r="H958" s="33"/>
      <c r="I958" s="33" t="s">
        <v>394</v>
      </c>
    </row>
    <row r="959" spans="1:8" ht="18.75">
      <c r="A959" s="56"/>
      <c r="B959" s="58"/>
      <c r="C959" s="58"/>
      <c r="D959" s="58"/>
      <c r="E959" s="58"/>
      <c r="F959" s="58"/>
      <c r="G959" s="33"/>
      <c r="H959" s="33"/>
    </row>
    <row r="960" spans="1:9" ht="39.75" customHeight="1">
      <c r="A960" s="37"/>
      <c r="B960" s="38"/>
      <c r="C960" s="39"/>
      <c r="D960" s="39"/>
      <c r="E960" s="39"/>
      <c r="F960" s="39"/>
      <c r="G960" s="40"/>
      <c r="H960" s="40"/>
      <c r="I960" s="40"/>
    </row>
    <row r="961" spans="1:9" ht="15.75">
      <c r="A961" s="37"/>
      <c r="B961" s="38"/>
      <c r="C961" s="39"/>
      <c r="D961" s="39"/>
      <c r="E961" s="39"/>
      <c r="F961" s="39"/>
      <c r="G961" s="40"/>
      <c r="H961" s="40"/>
      <c r="I961" s="41"/>
    </row>
    <row r="962" spans="1:9" ht="15.75">
      <c r="A962" s="42"/>
      <c r="B962" s="43"/>
      <c r="C962" s="42"/>
      <c r="D962" s="42"/>
      <c r="E962" s="42"/>
      <c r="F962" s="42"/>
      <c r="G962" s="44"/>
      <c r="H962" s="44"/>
      <c r="I962" s="41"/>
    </row>
    <row r="963" spans="1:9" ht="66.75" customHeight="1">
      <c r="A963" s="42"/>
      <c r="B963" s="43"/>
      <c r="C963" s="42"/>
      <c r="D963" s="42"/>
      <c r="E963" s="42"/>
      <c r="F963" s="42"/>
      <c r="G963" s="44"/>
      <c r="H963" s="44"/>
      <c r="I963" s="41"/>
    </row>
    <row r="964" spans="1:9" ht="15.75">
      <c r="A964" s="42"/>
      <c r="B964" s="43"/>
      <c r="C964" s="42"/>
      <c r="D964" s="42"/>
      <c r="E964" s="42"/>
      <c r="F964" s="42"/>
      <c r="G964" s="40"/>
      <c r="H964" s="40"/>
      <c r="I964" s="41"/>
    </row>
    <row r="965" spans="1:9" ht="15.75">
      <c r="A965" s="42"/>
      <c r="B965" s="43"/>
      <c r="C965" s="42"/>
      <c r="D965" s="42"/>
      <c r="E965" s="42"/>
      <c r="F965" s="42"/>
      <c r="G965" s="44"/>
      <c r="H965" s="44"/>
      <c r="I965" s="41"/>
    </row>
    <row r="966" spans="1:9" ht="15.75">
      <c r="A966" s="42"/>
      <c r="B966" s="43"/>
      <c r="C966" s="42"/>
      <c r="D966" s="42"/>
      <c r="E966" s="42"/>
      <c r="F966" s="42"/>
      <c r="G966" s="44"/>
      <c r="H966" s="44"/>
      <c r="I966" s="41"/>
    </row>
    <row r="967" spans="1:9" ht="15.75">
      <c r="A967" s="42"/>
      <c r="B967" s="43"/>
      <c r="C967" s="42"/>
      <c r="D967" s="42"/>
      <c r="E967" s="42"/>
      <c r="F967" s="42"/>
      <c r="G967" s="44"/>
      <c r="H967" s="44"/>
      <c r="I967" s="41"/>
    </row>
    <row r="968" spans="1:9" ht="15.75">
      <c r="A968" s="42"/>
      <c r="B968" s="43"/>
      <c r="C968" s="42"/>
      <c r="D968" s="42"/>
      <c r="E968" s="42"/>
      <c r="F968" s="42"/>
      <c r="G968" s="44"/>
      <c r="H968" s="44"/>
      <c r="I968" s="41"/>
    </row>
    <row r="969" spans="1:9" ht="15.75">
      <c r="A969" s="42"/>
      <c r="B969" s="43"/>
      <c r="C969" s="42"/>
      <c r="D969" s="42"/>
      <c r="E969" s="42"/>
      <c r="F969" s="42"/>
      <c r="G969" s="44"/>
      <c r="H969" s="44"/>
      <c r="I969" s="41"/>
    </row>
    <row r="970" spans="1:9" ht="15.75">
      <c r="A970" s="42"/>
      <c r="B970" s="43"/>
      <c r="C970" s="42"/>
      <c r="D970" s="42"/>
      <c r="E970" s="42"/>
      <c r="F970" s="42"/>
      <c r="G970" s="44"/>
      <c r="H970" s="44"/>
      <c r="I970" s="41"/>
    </row>
    <row r="971" spans="1:9" ht="15.75">
      <c r="A971" s="42"/>
      <c r="B971" s="43"/>
      <c r="C971" s="42"/>
      <c r="D971" s="42"/>
      <c r="E971" s="42"/>
      <c r="F971" s="42"/>
      <c r="G971" s="44"/>
      <c r="H971" s="44"/>
      <c r="I971" s="41"/>
    </row>
    <row r="972" spans="1:9" ht="15.75">
      <c r="A972" s="42"/>
      <c r="B972" s="43"/>
      <c r="C972" s="42"/>
      <c r="D972" s="42"/>
      <c r="E972" s="42"/>
      <c r="F972" s="42"/>
      <c r="G972" s="44"/>
      <c r="H972" s="44"/>
      <c r="I972" s="41"/>
    </row>
    <row r="973" spans="1:9" ht="15.75">
      <c r="A973" s="42"/>
      <c r="B973" s="43"/>
      <c r="C973" s="42"/>
      <c r="D973" s="42"/>
      <c r="E973" s="42"/>
      <c r="F973" s="42"/>
      <c r="G973" s="44"/>
      <c r="H973" s="44"/>
      <c r="I973" s="41"/>
    </row>
    <row r="974" spans="1:9" ht="15.75">
      <c r="A974" s="42"/>
      <c r="B974" s="43"/>
      <c r="C974" s="42"/>
      <c r="D974" s="42"/>
      <c r="E974" s="42"/>
      <c r="F974" s="42"/>
      <c r="G974" s="44"/>
      <c r="H974" s="44"/>
      <c r="I974" s="41"/>
    </row>
    <row r="975" spans="1:9" ht="15.75">
      <c r="A975" s="42"/>
      <c r="B975" s="43"/>
      <c r="C975" s="42"/>
      <c r="D975" s="42"/>
      <c r="E975" s="42"/>
      <c r="F975" s="42"/>
      <c r="G975" s="44"/>
      <c r="H975" s="44"/>
      <c r="I975" s="41"/>
    </row>
    <row r="976" spans="1:9" ht="15.75">
      <c r="A976" s="42"/>
      <c r="B976" s="43"/>
      <c r="C976" s="42"/>
      <c r="D976" s="42"/>
      <c r="E976" s="42"/>
      <c r="F976" s="42"/>
      <c r="G976" s="44"/>
      <c r="H976" s="44"/>
      <c r="I976" s="41"/>
    </row>
    <row r="977" spans="1:9" ht="15.75">
      <c r="A977" s="42"/>
      <c r="B977" s="43"/>
      <c r="C977" s="42"/>
      <c r="D977" s="42"/>
      <c r="E977" s="42"/>
      <c r="F977" s="42"/>
      <c r="G977" s="44"/>
      <c r="H977" s="44"/>
      <c r="I977" s="41"/>
    </row>
    <row r="978" spans="1:9" ht="15.75">
      <c r="A978" s="42"/>
      <c r="B978" s="43"/>
      <c r="C978" s="42"/>
      <c r="D978" s="42"/>
      <c r="E978" s="42"/>
      <c r="F978" s="42"/>
      <c r="G978" s="44"/>
      <c r="H978" s="44"/>
      <c r="I978" s="41"/>
    </row>
    <row r="979" spans="1:9" ht="15.75">
      <c r="A979" s="42"/>
      <c r="B979" s="43"/>
      <c r="C979" s="42"/>
      <c r="D979" s="42"/>
      <c r="E979" s="42"/>
      <c r="F979" s="42"/>
      <c r="G979" s="44"/>
      <c r="H979" s="44"/>
      <c r="I979" s="41"/>
    </row>
    <row r="980" spans="1:9" ht="15.75">
      <c r="A980" s="42"/>
      <c r="B980" s="43"/>
      <c r="C980" s="42"/>
      <c r="D980" s="42"/>
      <c r="E980" s="42"/>
      <c r="F980" s="42"/>
      <c r="G980" s="44"/>
      <c r="H980" s="44"/>
      <c r="I980" s="41"/>
    </row>
    <row r="981" spans="1:9" ht="15.75">
      <c r="A981" s="42"/>
      <c r="B981" s="43"/>
      <c r="C981" s="42"/>
      <c r="D981" s="42"/>
      <c r="E981" s="42"/>
      <c r="F981" s="42"/>
      <c r="G981" s="44"/>
      <c r="H981" s="44"/>
      <c r="I981" s="41"/>
    </row>
    <row r="982" spans="1:9" ht="15.75">
      <c r="A982" s="42"/>
      <c r="B982" s="43"/>
      <c r="C982" s="42"/>
      <c r="D982" s="42"/>
      <c r="E982" s="42"/>
      <c r="F982" s="42"/>
      <c r="G982" s="44"/>
      <c r="H982" s="44"/>
      <c r="I982" s="41"/>
    </row>
    <row r="983" spans="1:9" ht="15.75">
      <c r="A983" s="42"/>
      <c r="B983" s="43"/>
      <c r="C983" s="42"/>
      <c r="D983" s="42"/>
      <c r="E983" s="42"/>
      <c r="F983" s="42"/>
      <c r="G983" s="44"/>
      <c r="H983" s="44"/>
      <c r="I983" s="41"/>
    </row>
    <row r="984" spans="1:9" ht="18.75">
      <c r="A984" s="34"/>
      <c r="B984" s="35"/>
      <c r="C984" s="34"/>
      <c r="D984" s="34"/>
      <c r="E984" s="34"/>
      <c r="F984" s="34"/>
      <c r="G984" s="36"/>
      <c r="I984" s="33"/>
    </row>
    <row r="985" spans="1:9" ht="18.75">
      <c r="A985" s="34"/>
      <c r="B985" s="35"/>
      <c r="C985" s="34"/>
      <c r="D985" s="34"/>
      <c r="E985" s="34"/>
      <c r="F985" s="34"/>
      <c r="G985" s="36"/>
      <c r="I985" s="33"/>
    </row>
    <row r="986" spans="1:9" ht="18.75">
      <c r="A986" s="34"/>
      <c r="B986" s="35"/>
      <c r="C986" s="34"/>
      <c r="D986" s="34"/>
      <c r="E986" s="34"/>
      <c r="F986" s="34"/>
      <c r="G986" s="36"/>
      <c r="I986" s="33"/>
    </row>
    <row r="987" spans="1:9" ht="18.75">
      <c r="A987" s="34"/>
      <c r="B987" s="35"/>
      <c r="C987" s="34"/>
      <c r="D987" s="34"/>
      <c r="E987" s="34"/>
      <c r="F987" s="34"/>
      <c r="G987" s="36"/>
      <c r="I987" s="33"/>
    </row>
    <row r="988" spans="1:9" ht="18.75">
      <c r="A988" s="34"/>
      <c r="B988" s="35"/>
      <c r="C988" s="34"/>
      <c r="D988" s="34"/>
      <c r="E988" s="34"/>
      <c r="F988" s="34"/>
      <c r="G988" s="36"/>
      <c r="I988" s="33"/>
    </row>
    <row r="989" spans="1:9" ht="18.75">
      <c r="A989" s="34"/>
      <c r="B989" s="35"/>
      <c r="C989" s="34"/>
      <c r="D989" s="34"/>
      <c r="E989" s="34"/>
      <c r="F989" s="34"/>
      <c r="G989" s="36"/>
      <c r="I989" s="33"/>
    </row>
    <row r="990" spans="1:9" ht="18.75">
      <c r="A990" s="34"/>
      <c r="B990" s="35"/>
      <c r="C990" s="34"/>
      <c r="D990" s="34"/>
      <c r="E990" s="34"/>
      <c r="F990" s="34"/>
      <c r="G990" s="36"/>
      <c r="I990" s="33"/>
    </row>
    <row r="991" spans="1:9" ht="18.75">
      <c r="A991" s="34"/>
      <c r="B991" s="35"/>
      <c r="C991" s="34"/>
      <c r="D991" s="34"/>
      <c r="E991" s="34"/>
      <c r="F991" s="34"/>
      <c r="G991" s="36"/>
      <c r="I991" s="33"/>
    </row>
    <row r="992" spans="1:9" ht="18.75">
      <c r="A992" s="34"/>
      <c r="B992" s="35"/>
      <c r="C992" s="34"/>
      <c r="D992" s="34"/>
      <c r="E992" s="34"/>
      <c r="F992" s="34"/>
      <c r="G992" s="36"/>
      <c r="I992" s="33"/>
    </row>
    <row r="993" spans="1:9" ht="18.75">
      <c r="A993" s="34"/>
      <c r="B993" s="35"/>
      <c r="C993" s="34"/>
      <c r="D993" s="34"/>
      <c r="E993" s="34"/>
      <c r="F993" s="34"/>
      <c r="G993" s="36"/>
      <c r="I993" s="33"/>
    </row>
    <row r="994" spans="1:9" ht="66" customHeight="1">
      <c r="A994" s="34"/>
      <c r="B994" s="35"/>
      <c r="C994" s="34"/>
      <c r="D994" s="34"/>
      <c r="E994" s="34"/>
      <c r="F994" s="34"/>
      <c r="G994" s="36"/>
      <c r="I994" s="33"/>
    </row>
    <row r="1003" ht="38.25" customHeight="1"/>
    <row r="1009" ht="25.5" customHeight="1"/>
    <row r="1010" ht="27.75" customHeight="1"/>
    <row r="1015" ht="61.5" customHeight="1"/>
    <row r="1021" ht="57" customHeight="1"/>
    <row r="1028" ht="79.5" customHeight="1"/>
    <row r="1030" ht="41.25" customHeight="1"/>
    <row r="1034" ht="42.75" customHeight="1"/>
    <row r="1035" ht="45.75" customHeight="1"/>
    <row r="1051" spans="1:9" s="3" customFormat="1" ht="63.75" customHeight="1">
      <c r="A1051" s="30"/>
      <c r="B1051" s="31"/>
      <c r="C1051" s="30"/>
      <c r="D1051" s="30"/>
      <c r="E1051" s="30"/>
      <c r="F1051" s="30"/>
      <c r="G1051" s="9"/>
      <c r="H1051" s="36"/>
      <c r="I1051" s="10"/>
    </row>
    <row r="1056" ht="48" customHeight="1"/>
    <row r="1057" ht="36.75" customHeight="1"/>
    <row r="1058" ht="42.75" customHeight="1"/>
    <row r="1059" ht="42" customHeight="1"/>
    <row r="1069" ht="69" customHeight="1"/>
    <row r="1071" ht="66.75" customHeight="1"/>
    <row r="1081" ht="52.5" customHeight="1"/>
    <row r="1084" ht="87.75" customHeight="1"/>
    <row r="1089" ht="33.75" customHeight="1"/>
    <row r="1092" ht="37.5" customHeight="1"/>
    <row r="1095" ht="81" customHeight="1"/>
    <row r="1108" spans="1:9" s="60" customFormat="1" ht="18.75">
      <c r="A1108" s="30"/>
      <c r="B1108" s="31"/>
      <c r="C1108" s="30"/>
      <c r="D1108" s="30"/>
      <c r="E1108" s="30"/>
      <c r="F1108" s="30"/>
      <c r="G1108" s="9"/>
      <c r="H1108" s="36"/>
      <c r="I1108" s="10"/>
    </row>
    <row r="1113" ht="18.75" customHeight="1"/>
    <row r="1114" ht="18.75" customHeight="1"/>
  </sheetData>
  <sheetProtection/>
  <mergeCells count="13">
    <mergeCell ref="G1:I1"/>
    <mergeCell ref="G2:I2"/>
    <mergeCell ref="I6:I10"/>
    <mergeCell ref="A4:I4"/>
    <mergeCell ref="E6:E10"/>
    <mergeCell ref="F6:F10"/>
    <mergeCell ref="G6:G10"/>
    <mergeCell ref="H6:H10"/>
    <mergeCell ref="A958:D958"/>
    <mergeCell ref="A6:A10"/>
    <mergeCell ref="B6:B10"/>
    <mergeCell ref="C6:C10"/>
    <mergeCell ref="D6:D10"/>
  </mergeCells>
  <printOptions/>
  <pageMargins left="0.2362204724409449" right="0.2362204724409449" top="0.1968503937007874" bottom="0.15748031496062992" header="0.15748031496062992" footer="0.1968503937007874"/>
  <pageSetup firstPageNumber="1" useFirstPageNumber="1" fitToHeight="0" horizontalDpi="600" verticalDpi="600" orientation="portrait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Гордеева Мария Николаевна</dc:creator>
  <cp:keywords/>
  <dc:description/>
  <cp:lastModifiedBy>msv</cp:lastModifiedBy>
  <cp:lastPrinted>2020-12-02T12:21:04Z</cp:lastPrinted>
  <dcterms:created xsi:type="dcterms:W3CDTF">2002-12-28T07:52:23Z</dcterms:created>
  <dcterms:modified xsi:type="dcterms:W3CDTF">2020-12-03T04:28:10Z</dcterms:modified>
  <cp:category/>
  <cp:version/>
  <cp:contentType/>
  <cp:contentStatus/>
</cp:coreProperties>
</file>